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11" activeTab="0"/>
  </bookViews>
  <sheets>
    <sheet name="Hoja1" sheetId="1" r:id="rId1"/>
    <sheet name="Hoja2" sheetId="2" r:id="rId2"/>
    <sheet name="Hoja3" sheetId="3" r:id="rId3"/>
  </sheets>
  <definedNames>
    <definedName name="_xlnm.Print_Area" localSheetId="0">'Hoja1'!$D$12:$AE$61</definedName>
    <definedName name="SHARED_FORMULA_10_26_10_26_0">#N/A</definedName>
    <definedName name="SHARED_FORMULA_12_26_12_26_0">#N/A</definedName>
    <definedName name="SHARED_FORMULA_13_26_13_26_0">#N/A</definedName>
    <definedName name="SHARED_FORMULA_15_26_15_26_0">#N/A</definedName>
    <definedName name="SHARED_FORMULA_16_26_16_26_0">#N/A</definedName>
    <definedName name="SHARED_FORMULA_18_26_18_26_0">#N/A</definedName>
    <definedName name="SHARED_FORMULA_19_26_19_26_0">#N/A</definedName>
    <definedName name="SHARED_FORMULA_20_17_20_17_0">#N/A</definedName>
    <definedName name="SHARED_FORMULA_20_21_20_21_0">#N/A</definedName>
    <definedName name="SHARED_FORMULA_20_29_20_29_0">#N/A</definedName>
    <definedName name="SHARED_FORMULA_20_54_20_54_0">#N/A</definedName>
    <definedName name="SHARED_FORMULA_20_58_20_58_0">#N/A</definedName>
    <definedName name="SHARED_FORMULA_21_29_21_29_0">#N/A</definedName>
    <definedName name="SHARED_FORMULA_22_26_22_26_0">#N/A</definedName>
    <definedName name="SHARED_FORMULA_23_26_23_26_0">#N/A</definedName>
    <definedName name="SHARED_FORMULA_30_11_30_11_0">#N/A</definedName>
    <definedName name="SHARED_FORMULA_30_29_30_29_0">#N/A</definedName>
    <definedName name="SHARED_FORMULA_34_12_34_12_0">#N/A</definedName>
    <definedName name="SHARED_FORMULA_34_44_34_44_0">#N/A</definedName>
    <definedName name="SHARED_FORMULA_38_11_38_11_0">#N/A</definedName>
    <definedName name="SHARED_FORMULA_38_43_38_43_0">#N/A</definedName>
    <definedName name="SHARED_FORMULA_42_11_42_11_0">#N/A</definedName>
    <definedName name="SHARED_FORMULA_42_43_42_43_0">#N/A</definedName>
    <definedName name="SHARED_FORMULA_9_26_9_26_0">#N/A</definedName>
    <definedName name="_xlnm.Print_Titles" localSheetId="0">'Hoja1'!$8:$9</definedName>
  </definedNames>
  <calcPr fullCalcOnLoad="1"/>
</workbook>
</file>

<file path=xl/sharedStrings.xml><?xml version="1.0" encoding="utf-8"?>
<sst xmlns="http://schemas.openxmlformats.org/spreadsheetml/2006/main" count="763" uniqueCount="497">
  <si>
    <t>SECRETARÍA DISTRITAL DE GOBIERNO</t>
  </si>
  <si>
    <t>FORMATO DE FORMULACIÓN Y SEGUIMIENTO DE PLANES DE GESTIÓN</t>
  </si>
  <si>
    <t>VIGENCIA 2015</t>
  </si>
  <si>
    <t>MISIÓN:</t>
  </si>
  <si>
    <t xml:space="preserve">Lideramos la gestión política distrital, el desarrollo local y la formulación e implementación de políticas públicas de convivencia, seguridad, derechos humanos y acceso a la justicia; garantizando la gobernabilidad y la cultura democrática con participación, transparencia, inclusión y sostenibilidad  para lograr una  Bogotá más humana.
</t>
  </si>
  <si>
    <t>DEPENDENCIA</t>
  </si>
  <si>
    <t>Alcaldía Local de Ciudad Bolívar</t>
  </si>
  <si>
    <t>FECHA DE FORMULACION DD/MM/AA</t>
  </si>
  <si>
    <t>RESPONSABLE DEPENDENCIA</t>
  </si>
  <si>
    <t>Alcalde/sa Local de Ciudad Bolívar</t>
  </si>
  <si>
    <t>OBJETIVO ESTRATÉGICO</t>
  </si>
  <si>
    <t>OBJETIVO DE CALIDAD</t>
  </si>
  <si>
    <t>PROCESO</t>
  </si>
  <si>
    <t>Identificación Meta Especifica</t>
  </si>
  <si>
    <t>META PROCESO</t>
  </si>
  <si>
    <t>POND META</t>
  </si>
  <si>
    <t>ESTRUCTURA DEL INDICADOR</t>
  </si>
  <si>
    <t>Tipo de Anualización</t>
  </si>
  <si>
    <t>CUANTIFICACIÓN DE LA META</t>
  </si>
  <si>
    <t>INDICADOR</t>
  </si>
  <si>
    <t>I</t>
  </si>
  <si>
    <t>II</t>
  </si>
  <si>
    <t>III</t>
  </si>
  <si>
    <t>IV</t>
  </si>
  <si>
    <t>ANUAL</t>
  </si>
  <si>
    <t>Avance Anual Plan de Gestión</t>
  </si>
  <si>
    <t>NOMBRE</t>
  </si>
  <si>
    <t>DEFINICIÓN</t>
  </si>
  <si>
    <t>FÓRMULA</t>
  </si>
  <si>
    <t>TIPO DE INDICADOR</t>
  </si>
  <si>
    <t>FUENTE DE DATOS DE INDICADOR</t>
  </si>
  <si>
    <t>OBSERVACIONES</t>
  </si>
  <si>
    <t>Prog</t>
  </si>
  <si>
    <t>Eject</t>
  </si>
  <si>
    <t>% Eject</t>
  </si>
  <si>
    <t>NUMERADOR ( Nombre de la Variable)</t>
  </si>
  <si>
    <t>DENOMINADOR ( Nombre de la variable)</t>
  </si>
  <si>
    <t>TRIMESTRE I</t>
  </si>
  <si>
    <t>TRIMESTRE II</t>
  </si>
  <si>
    <t>TRIMESTRE III</t>
  </si>
  <si>
    <t>TRIMESTRE IV</t>
  </si>
  <si>
    <t>TIPO DE PROCESOS: ESTRATÉGICOS</t>
  </si>
  <si>
    <t>Programado</t>
  </si>
  <si>
    <t>Ejecutado</t>
  </si>
  <si>
    <t>Análisis de avance</t>
  </si>
  <si>
    <t>Medio de verificación.</t>
  </si>
  <si>
    <t>Mejorar y fortalecer la capacidad institucional en el marco de la modernización de la gestión administrativa que permita el cumplimiento de su que hacer misional</t>
  </si>
  <si>
    <t>GESTIÓN DE COMUNICACIONES</t>
  </si>
  <si>
    <t>Realizar 3 campañas comunicativas orientadas a difundir los servicios institucionales y promover el control social. (Meta nivel local)</t>
  </si>
  <si>
    <t xml:space="preserve">Cantidad </t>
  </si>
  <si>
    <t>Suma</t>
  </si>
  <si>
    <t xml:space="preserve">Campañas comunicativas realizadas </t>
  </si>
  <si>
    <t xml:space="preserve">El indicador mide la cantidad de campañas de comunicación realizadas en relación a su programación, las mimas están orientadas a difundir servicios institucionales u orientadas a promover el control social  </t>
  </si>
  <si>
    <t xml:space="preserve">N° de campañas realizadas </t>
  </si>
  <si>
    <t>N° de campañas programadas</t>
  </si>
  <si>
    <t>Eficacia</t>
  </si>
  <si>
    <t>Archivo Prensa</t>
  </si>
  <si>
    <t>Se realizó una campaña comunicativa orientada a frenar los proyectos de vivienda ilegal, invitando a la gente a no comprar ni habitar predios, que estuvieran en riesgo por remoción en masa. En la campaña se explicó qué tenían que verificar los habitantes antes de comprar un predio, y a que números debía comunicarse para verificar la legalidad de los mismos. Se realizó rueda de prensa con medios como City, tv, Canal Capital y Cable Noticias, adicional se pautó con City tv un falso directo para promocionar la campaña. Y se realizó una nota en el periódico institucional para visibilizar el tema con la comunidad.</t>
  </si>
  <si>
    <t>Archivo de Prensa</t>
  </si>
  <si>
    <t>Se realizó una campaña junto a gobierno sobre la promoción de la transparencia en la gestión, en el que se está visibilizando las acciones que está realizando la Alcaldía frente al control social y la lucha contra la corrupción</t>
  </si>
  <si>
    <t>Se realizó una campaña comunicativa para difundir los logros del Fondo de Desarrollo Local en el periódico institucional, evidenciando los proyectos de inversión local para Ciudad Bolívar</t>
  </si>
  <si>
    <r>
      <t xml:space="preserve">Formular </t>
    </r>
    <r>
      <rPr>
        <sz val="10"/>
        <color indexed="10"/>
        <rFont val="Arial"/>
        <family val="2"/>
      </rPr>
      <t xml:space="preserve">1 </t>
    </r>
    <r>
      <rPr>
        <sz val="10"/>
        <rFont val="Arial"/>
        <family val="2"/>
      </rPr>
      <t>plan de comunicaciones para la generación, acceso y democratización de la información soporte para la toma de decisiones de la entidad. (Meta nivel local).</t>
    </r>
  </si>
  <si>
    <t xml:space="preserve">Plan de comunicación formulado para la generación, acceso y democratización de la información </t>
  </si>
  <si>
    <t xml:space="preserve">El indicador mide la formulación del plan de comunicaciones en relación a la fecha programada para su formulación.  </t>
  </si>
  <si>
    <t xml:space="preserve">N° de planes de comunicación formulados </t>
  </si>
  <si>
    <t xml:space="preserve">N° planes de comunicación Programados </t>
  </si>
  <si>
    <t>Se realizó un plan de comunicaciones que incluye las acciones que cada contratista de la oficina de prensa realiza, con el fin de cubrir todas las acciones en el área de prensa y comunicaciones para mejorar los canales de información de la localidad</t>
  </si>
  <si>
    <r>
      <t xml:space="preserve">Formular </t>
    </r>
    <r>
      <rPr>
        <sz val="10"/>
        <color indexed="8"/>
        <rFont val="Arial"/>
        <family val="2"/>
      </rPr>
      <t>6</t>
    </r>
    <r>
      <rPr>
        <sz val="10"/>
        <rFont val="Arial"/>
        <family val="2"/>
      </rPr>
      <t xml:space="preserve"> estrategias de comunicación externa  e interna para la entidad.  (Meta nivel local).</t>
    </r>
  </si>
  <si>
    <t>Estrategias de comunicación internas y externas formuladas</t>
  </si>
  <si>
    <t xml:space="preserve">El indicador mide la cantidad de estrategias de comunicación formuladas en relación a una cantidad determinada de estrategias programadas de tal manera que se cumplan con los procedimientos establecidos en el SIG. </t>
  </si>
  <si>
    <t>N° de estrategias  comunicativas Formuladas</t>
  </si>
  <si>
    <t>N° de estrategias comunicativas programadas</t>
  </si>
  <si>
    <t>La estrategia externa para el segundo trimestre, corresponde a la difusión de servicios institucionales a través del: 2) periódico institucional, el cual contiene temáticas de actualidad y de interés para los habitantes de la localidad. Entre ellos los programas que la alcaldía formula en el plan de inversión anual. 1). Como estrategia interna, se realizó un boletín informativo, el cual mantiene actualizados a los funcionarios y contratistas de todas las actividades que se llevan a cabo en la localidad, sumado a los eventos que a nivel distrital surgen para beneficio de los mismo.</t>
  </si>
  <si>
    <t>Se realizó como campaña externa para el tercer trimestre, la programación de un comercial en City tv, para promocionar los servicios institucionales y avances en el Plan de Desarrollo que la Alcaldía adelantó de la vigencia 2015. Por otro lado, como campaña interna se realizó una articulación con el Plan Institucional de Gestión Ambiental, en el que se están promocionando a través de boletines y piezas gráficas las prácticas ambientales en el marco del desarrollo del Plan Distrital.</t>
  </si>
  <si>
    <t>Se realizó una campaña externa para el buen uso del sistema articulado Transmilenio, en el que se realizaron acciones performáticas en Transmilenio con unos "monos" para promover la cultura ciudadana, el respeto, la tolerancia y el buen comportamiento. Para estrategia interna se realizó un trabajo con los funcionarios en el que se comprometieron a acciones frente a la transparencia y la corrupción a través de un acto simbólico. Esta campaña se realizó junto con Secretaría de Gobierno.</t>
  </si>
  <si>
    <t>TIPO DE PROCESOS DE APOYO</t>
  </si>
  <si>
    <t>GESTIÓN Y ADQUISICIÓN DE RECURSOS (LOCAL)</t>
  </si>
  <si>
    <r>
      <t xml:space="preserve">Registrar el </t>
    </r>
    <r>
      <rPr>
        <sz val="10"/>
        <color indexed="10"/>
        <rFont val="Arial"/>
        <family val="2"/>
      </rPr>
      <t>100</t>
    </r>
    <r>
      <rPr>
        <sz val="10"/>
        <color indexed="8"/>
        <rFont val="Arial"/>
        <family val="2"/>
      </rPr>
      <t>% de las modificaciones al Plan Anual de Adquisiciones en el SECOP, Contratación a la vista y página web de la Alcaldía antes de iniciar el proceso contractual.</t>
    </r>
  </si>
  <si>
    <t>Porcentaje</t>
  </si>
  <si>
    <t>Constante</t>
  </si>
  <si>
    <t>Modificaciones al Plan Anual de Adquisiciones, registradas en el SECOP, Contratación a la vista y página web de la Alcaldía antes de iniciar el proceso contractual.</t>
  </si>
  <si>
    <t>El indicador mide el porcentaje de modificaciones al plan de adquisiciones que se  registran en el SECOP, Contratación a la vista y página Web de la alcaldía antes del inicio del proceso contractual.
Decreto 1510 de 2013. Artículo 7°. Actualización del Plan Anual de Adquisiciones. La Entidad Estatal debe actualizar el Plan Anual de Adquisiciones por lo menos una vez durante su vigencia, en la forma y la oportunidad que para el efecto disponga Colombia Compra Eficiente. 
La Entidad Estatal debe actualizar el Plan Anual de Adquisiciones cuando: (i) haya ajustes en los cronogramas de adquisición, valores, modalidad de selección, origen de los recursos; (ii) para incluir nuevas obras, bienes y/o servicios; (iii) excluir obras, bienes y/o servicios; o (iv) modificar el presupuesto anual de adquisiciones
Manual de Contratación Local 2L-GAR-M1
Plan Anticorrupción y de Atención a la Ciudadanía</t>
  </si>
  <si>
    <t>N° de modificaciones al plan de adquisiciones registradas en el SECOP, Contratación a la vista y página web de la Alcaldía antes de iniciar el proceso contractual</t>
  </si>
  <si>
    <t>N° de modificaciones aprobadas en comité de contratación</t>
  </si>
  <si>
    <t xml:space="preserve">Documento modificado en los aplicativos vigentes
</t>
  </si>
  <si>
    <t>En el primer comité de contratación del año se aprobó el plan anual de adquisiciones para el 2015, el cual fue publicado en los términos de ley (24/01/2015).
De igual forma es pertinente indicar que en el primer trimestre del año 2015, no se han realzado modificaciones al plan anual de adquisiciones en los dos (2) Comités de Contratación llevado a cabo en las fechas: 27 de febrero de 2015 y 12 de marzo de 2015</t>
  </si>
  <si>
    <t>SECOP</t>
  </si>
  <si>
    <t>La entidad luego de las reuniones con los profesionales de planeación sostenidas en el mes de Mayo, procedió a realizar la revisión del plan anual de adquisiciones con base en lo definido en estas reuniones, para lo cual ya se cuenta con una proyección de actualización del PAA para ser analizada y evaluada en el primer comité del mes de Julio para su posterior publicación en el secop</t>
  </si>
  <si>
    <t xml:space="preserve">Matriz de proyectos de inversion </t>
  </si>
  <si>
    <t>Una vez aprobado por el Comité de Contratación, en cesión extraordinaria del 30 de julio de 2015 se aprueban las modificaciones al Plan Anual de Adquisiciones y as mismas se publican en el SECOP el día 31 de agosto de 2015 . 1/1</t>
  </si>
  <si>
    <t>No se realizarón actualizaciones</t>
  </si>
  <si>
    <r>
      <t xml:space="preserve">Comprometer el </t>
    </r>
    <r>
      <rPr>
        <sz val="10"/>
        <color indexed="10"/>
        <rFont val="Arial"/>
        <family val="2"/>
      </rPr>
      <t>97%</t>
    </r>
    <r>
      <rPr>
        <sz val="10"/>
        <color indexed="8"/>
        <rFont val="Arial"/>
        <family val="2"/>
      </rPr>
      <t xml:space="preserve"> del presupuesto de inversión asignado a la vigencia</t>
    </r>
  </si>
  <si>
    <t>Creciente</t>
  </si>
  <si>
    <t>Presupuesto de inversión comprometido</t>
  </si>
  <si>
    <t>El indicador mide el porcentaje del presupuesto de inversión, asignado a la vigencia, que se ha logrado comprometido de manera acumulada 
El presupuesto que se tiene en cuenta es el de inversión ( Código 3-3-1 Directa)</t>
  </si>
  <si>
    <t>Valor del presupuesto  de inversión comprometido</t>
  </si>
  <si>
    <t>Valor del presupuesto  inversión asignado a la vigencia</t>
  </si>
  <si>
    <t>PREDIS
Inversión(Código 3-3-1 Directa)</t>
  </si>
  <si>
    <t>El Presupuesto asignado para la Vigencia 2015,  Para Gastos de Funcionamiento el valor de $ 1.483.159.000, y para la inversion directa de $ 105.523.133.000</t>
  </si>
  <si>
    <t>Durante el primer tiemestre de la vigencia 2015 se ha ejecutado en Gastos de Funcionamiento la Suma de $518.236.410 para un porcentaje de 34.34%, y de inversión Directa se ha ejecutado la suma de $ 7,075,465,415 pára un porcentaje de 6,71%</t>
  </si>
  <si>
    <t>Archivo Oficina presupuesto Alcaldía Local. PREDIS</t>
  </si>
  <si>
    <t>Durante el segundo trimestre de la vigencia 2015 se ha ejecutaron Gastos de Funcionamiento la Suma de $ 242.653.316 para un porcentaje de 19,40%, una vez ajustado para el segundo trimestre en un valor de $ 232.052.160 según oficio de la Dirección de Presupuesto de la Secretaria de Hacienda quedando un valor disponible de $ 1.251.106.840y de inversión Directa se ajustaron los excedentes financieros del 2014 enviados por el CONFIS por valor de $ 4.199.790.129 incrementado el  presupuesto aprobado en un total a 31/12/2015 de $ 109.812.923.129,  de los cuales se han ejecutado la suma de $ 55.819.953.447 para un porcentaje de 50,83%</t>
  </si>
  <si>
    <t>Durante el  tercer trimestre de la vigencia 2015 se ejecuto un porcentaje de 8,5% (una vez ajustado en el segundo trimestre en un valor de $ 232.052.160 según oficio de la Dirección de Presupuesto de la Secretaria de Hacienda quedando un valor disponible de                                      $ 1.251.106.840 y de inversión Directa se ajustaron los excedentes financieros del 2014 enviados por el CONFIS por valor de                               $ 4.199.790.129 incrementado el  presupuesto aprobado en un total a 31/12/2015 de                                  $ 109.812.923.129,  de los cuales se han ejecutado la suma de $ 9.329.865.599 para un porcentaje de 8,5%). Lo que va corrido del año el total de compromisos es de $65.149.819.046 para un porcentaje de 59.33%</t>
  </si>
  <si>
    <t>Durante el  cuarto trimestre de la vigencia 2015, se ejecuto un 39,07%  por un valor de $ 42.908.721.034.  Para un total de ejecucion durante la vigencia 2015 de $ 108.058.540.080 para un porcentaje del  98,40%</t>
  </si>
  <si>
    <r>
      <t xml:space="preserve">Girar el </t>
    </r>
    <r>
      <rPr>
        <sz val="10"/>
        <color indexed="12"/>
        <rFont val="Arial"/>
        <family val="2"/>
      </rPr>
      <t>29</t>
    </r>
    <r>
      <rPr>
        <sz val="10"/>
        <color indexed="8"/>
        <rFont val="Arial"/>
        <family val="2"/>
      </rPr>
      <t>% del presupuesto de inversión asignado a la vigencia 2015</t>
    </r>
  </si>
  <si>
    <t>Presupuesto de inversión girado</t>
  </si>
  <si>
    <t>El indicador mide el porcentaje del presupuesto de inversión, asignado a la vigencia, que se ha logrado girar  de manera acumulada 
El presupuesto que se tiene en cuenta es el de  inversión ( Código 3-3-1 Directa)</t>
  </si>
  <si>
    <t>Valor del presupuesto de inversión girado</t>
  </si>
  <si>
    <t>Valor del presupuesto de inversión asignado a la vigencia</t>
  </si>
  <si>
    <t>PREDIS
Inversión( Código 3-3-1 Directa)</t>
  </si>
  <si>
    <t>Linea base para las 20 localidades en 2014: 29%, Para girar un total aproximado de $31.031.824.680(tomando como valor total del presupuestao asiganado para la Vigencia 2015 de  $$ 105.523.133.000)</t>
  </si>
  <si>
    <t>Para la vigencia 2015, se asigno  un presupuesto para gastos de funcionamiento un valor de $ 1.483.159.000, el cual se ajusto para el segundo trimestre en un valor de $ 232.052.160 según oficio de la Dirección de Presupuesto de la Secretaria de Hacienda quedando un valor disponible de $ 1.251.106.840, se giro un valor entre marzo y junio de $ 163.032.318 para un porcentaje de  13,03%,  de los Gastos de Inversión 2015, se ajustaron los excedentes financieros del 2014 enviados por el CONFIS por valor de $ 4.199.790.129 incrementado el  presupuesto aprobado en un total a 31/12/2015 de $ 109.812.923.129, de los cuales hubo giros entre enero y junio por valor de  $ 2,240,644,556 para un porcentaje de2,04%</t>
  </si>
  <si>
    <t xml:space="preserve"> durante el  tercer trimestre de la vigencia 2015 se giro un porcentaje del 9% por un valor correspondiente de 9.586.101.629, (Para la vigencia 2015, se asigno  un presupuesto para gastos de funcionameinto un valor de $ 1.483.159.000, el cual se ajusto para el segundo trimestre en un valor de $ 232.052.160 según oficio de la Direccion de Presupuesto de la Secretaria de Hacienda quedando un valor disponibble de $ 1.251.106.840. Para un acumulado del año de $6.187.108.547 que corresponde a 5.63%.</t>
  </si>
  <si>
    <t xml:space="preserve"> durante el  cuarto trimestre de la vigencia 2015 se giro de inversión directa un porcentaje del 9,02%  por un valor correspondiente de 9.898.424.123,60, para un total durante la vigencia del 14,65 correspondiente a un total de $ 16,085,532,670.60,  de los gastos de funcionameinto se giro un valor de  $ 242.561.536  para un porcentaje del 19,33%, para un total general de                  $ 751,933,784.00 con un porcentaje de 60.10%.</t>
  </si>
  <si>
    <r>
      <t xml:space="preserve">Girar el </t>
    </r>
    <r>
      <rPr>
        <sz val="10"/>
        <color indexed="12"/>
        <rFont val="Arial"/>
        <family val="2"/>
      </rPr>
      <t>65</t>
    </r>
    <r>
      <rPr>
        <sz val="10"/>
        <color indexed="8"/>
        <rFont val="Arial"/>
        <family val="2"/>
      </rPr>
      <t xml:space="preserve">% de las obligaciones por pagar constituidas con recursos de la vigencia 2014 y años anteriores (Inversión y funcionamiento) </t>
    </r>
  </si>
  <si>
    <t>Obligaciones por pagar constituidas con recursos de la vigencia 2014 y años anteriores giradas 
(Inversión y funcionamiento)</t>
  </si>
  <si>
    <t>El indicador mide el porcentaje de giros de las obligaciones por pagar de las obligaciones constituidas  con recursos de la vigencia 2014 y años anteriores en inversión y funcionamiento 
Para obligaciones por pagar en funcionamiento se tendrá en cuenta el rubro (Código 3-1-8 Obligaciones por pagar) y para inversión el rubro (3-3-6 Obligaciones por pagar)</t>
  </si>
  <si>
    <t>Valor del giro las obligaciones por pagar en inversión y funcionamiento</t>
  </si>
  <si>
    <t>Valor de las obligaciones por pagar en inversión y funcionamiento.</t>
  </si>
  <si>
    <t>PREDIS
Funcionamiento (Código 3-1-8 Obligaciones por pagar)
Inversión
(3-3-6 Obligaciones por pagar)</t>
  </si>
  <si>
    <t>Linea base para las 20 localidades en 2014: 65%, DEL Valor total programado en el POAI 2015 de obligaciones por pagar  Vigencia 2014 y años anteriores por valor de $ 85.888.594.000, se pretendra girar a 31 de diciembre de 2015 un acumulado de la obligaciones por pagar un valor de $ 55.827.586.100</t>
  </si>
  <si>
    <t>De las obligaciones por pagar registradas en el POAI 2015 de los $ 277,946,000 se han girado a 31-03-2015 la Suma de $ 59.108.474 para un porcentaje del 3,99%, del valor de $ 75.372.054.000 se han girado a 31-03-2015 la suma de $ 6.443.478.184 para un porcentajes del 8.55% y de año 2013 y anteriores de la suma registrada DE $10.238.594.000 SE HA GIRADO A 31-03-2015 LA SUMA DE $ 2.478.596.171, para un porcentajes del 24.21%</t>
  </si>
  <si>
    <t>De las obligaciones por pagar registradas en el POAI 2015,  para los gastos de funcionamiento se ajustaron las obligaciones de acuerdo a los saldos reales a31/12/2014 en un valor de  $ 232.052.160 para un total de $ 742.050.320 de los cuales se han girado entre abril y junio la suma de $124.365.852 para un porcentaje del 16.76%,   De las Obligaciones por Pagar para la vigencia 2015 se ajustaron de acuerdo a los valores reales a 31/12/2014 y de lo proyectado por valor de $ 85.610.648.000 se disminuyeron en un valor de $ 6.524.237.792, para un valor real de $ 79.086.410.208  se han girado entre  enero y junio de $ 21.852.034.041 para un porcentaje de 27,37%.</t>
  </si>
  <si>
    <t xml:space="preserve">De las obligaciones por pagar registradas en el POAI 2015, durante el  tercer trimestre de la vigencia 2015,  se ha  girado de obligaciones por pagar vigencia 2014 inversion y funcionamiento y anteriores un porcentaje del 52% por valor de $ 41.451.426.279 , compuesto por gastos de funcionamiento de $ 435.673.813 y gatos de inversion $ 41.015.752.466de un total para la vigencia 2015 de funcionamiento $ 509.998.160 e inversion y años anteriores de $ 79.086.410.208 para un total general del 100% $ 79.596.408.368 </t>
  </si>
  <si>
    <t xml:space="preserve"> Archivo Oficina presupuesto Alcaldía Local. PREDIS</t>
  </si>
  <si>
    <t>69.97%</t>
  </si>
  <si>
    <t xml:space="preserve">De las obligaciones por pagar registradas en el POAI 2015 de la vigencia 2014 y años anteriores para el IV  trimestre se presento lo siguiente: de Gastos de Funcionamiento se giro la suma de  $ 475.491.296 para un porcentaje del 4,56 de Inversion se  giro el 17.96%  para un valor de $ 14.201.663.227,  completando para el cuarto trimestre,  un giro total a 31 - 12 - 2015 el valor de $ 55,692.906.988  con un porcentaje 69,97%.  </t>
  </si>
  <si>
    <r>
      <t xml:space="preserve">Cumplir el </t>
    </r>
    <r>
      <rPr>
        <sz val="10"/>
        <color indexed="10"/>
        <rFont val="Arial"/>
        <family val="2"/>
      </rPr>
      <t>97%</t>
    </r>
    <r>
      <rPr>
        <sz val="10"/>
        <color indexed="8"/>
        <rFont val="Arial"/>
        <family val="2"/>
      </rPr>
      <t xml:space="preserve"> del PAC mensualmente</t>
    </r>
  </si>
  <si>
    <t xml:space="preserve">
Programación Anual de Caja (PAC) cumplido mensualmente</t>
  </si>
  <si>
    <t>El indicador mide el cumplimiento mensual de la programación del PAC</t>
  </si>
  <si>
    <t>Valor girado</t>
  </si>
  <si>
    <t xml:space="preserve">Valor programado
</t>
  </si>
  <si>
    <t>El cumplimiento del PAC programado con respecto a lo girado para el prinmer trimestre se dio en un 84%, el cual se debio por el comienzo de vigencia, por el cual no se realizo una programacion para el mes de enero de 2015 concerrtada si no que quedo de acuerdo a lo proyectado en el POAI 2015,  Para el mes de enero no se pago en un 100%, debido a que por el proceso de subir los saldos de CDP'S Y CRP'S para la vigencia 2015, no se pago lo proyectado quedando un un porcentaje de ejecucion del 54%, el cual bajo la ejecucion del PAC para el primer trimestre.</t>
  </si>
  <si>
    <t>El cumplimiento del PAC programado con respecto a lo girado para el segundo trimestre se  cumplio en un 100%, entre lo programado $14.792.479.789 y lo girado  $14.792.479.789.</t>
  </si>
  <si>
    <t>El cumplimiento del PAC programado con respecto a lo girado para el tercer  trimestre se  cumplio en un 99%, entre lo programado $24.094.071.273 y lo girado $23.833.087.685</t>
  </si>
  <si>
    <t>El PAC para el cuarto trimestre entre lo programado $  24.691.896.952  y  lo girado $  24.382.466.370, se cumplio en un 99%.</t>
  </si>
  <si>
    <r>
      <t xml:space="preserve">Ingresar </t>
    </r>
    <r>
      <rPr>
        <sz val="10"/>
        <color indexed="10"/>
        <rFont val="Arial"/>
        <family val="2"/>
      </rPr>
      <t>100</t>
    </r>
    <r>
      <rPr>
        <sz val="10"/>
        <color indexed="8"/>
        <rFont val="Arial"/>
        <family val="2"/>
      </rPr>
      <t>% de los bienes adquiridos para los proyectos de inversión en el aplicativo SAI Y SAE en los tiempos estipulados en el contrato evidenciando su trazabilidad</t>
    </r>
  </si>
  <si>
    <t>Bienes adquiridos por los proyectos de inversión ingresados en el aplicativo SAI Y SAE.</t>
  </si>
  <si>
    <t xml:space="preserve">El indicador mide el porcentaje de bienes para los proyectos de inversión que son ingresado al almacén a través del   aplicativo SAI y SAE – en la medición no se incluirían los bienes perecederos </t>
  </si>
  <si>
    <t>N° de bienes ingresados en el aplicativo SAI Y SAE</t>
  </si>
  <si>
    <t>N° de bienes adquiridos para los proyectos de inversión</t>
  </si>
  <si>
    <t>SAI y SAE</t>
  </si>
  <si>
    <t xml:space="preserve"> la trazabilidad se evidencia a través de aplicativo Orfeo. en la medición no se incluyen los bienes perecederos tales como alimentos, los cuales no entran directamente a almacén </t>
  </si>
  <si>
    <t>Dentro del primer trimestre se recibieron elementos de  proyectos de inversion por medio de contratos de compraventa y convenios de asociacion para implementacion de actividades y entrega de insumos dirigidos a la sensibilizacion de la comunidadm de Ciudad Bolivat como son :formacion artisticas,iniciacion deportivas, expediciones pedagogicas, tematica de ciencia, medio ambiente, formacion de ciclos en educacion, plagas,discapacidad de los niños que se encuentran en los colegios Distritales, ambientes incluyenyes con la poblacion lgbti, artes audivisuales,descriminacion contra la mujer de los cuale de estos proyectos fue necesario adquirir elementos como  afiches ,volantes, pendones  camisetas deportivas, pantalonetas, guayos ,elementos pedagogicos, invitaciones,balones de futboll, mallas, tarjetas de presentacion, revistas ,cartillas, plegables</t>
  </si>
  <si>
    <r>
      <t xml:space="preserve">Comprobantes de ingresos de elementos </t>
    </r>
    <r>
      <rPr>
        <i/>
        <sz val="10"/>
        <color indexed="8"/>
        <rFont val="Arial"/>
        <family val="2"/>
      </rPr>
      <t>No 001 AL030 CON SUS RESPECTIVOS SOPORTES .se encuentran archivados en carpetas identificados según las normas  de gestion documental lo anterior se encuentra registrado en el sistema de SAI</t>
    </r>
  </si>
  <si>
    <t xml:space="preserve">Dentro del primer trimestre se recibieron elementos de  proyectos de inversión por medio de contratos de compraventa y convenios de asociación para implementación de actividades y entrega de insumos dirigidos a la sensibilización de la comunidad de Ciudad Bolívar como son :formación artísticas,iniciación deportivas, expediciones pedagógicas, temática de ciencia, medio ambiente, formación de ciclos en educación, plagas,discapacidad de los niños que se encuentran en los colegios Distritales, ambientes incluyentes con la población lgbti, artes audiovisuales,discriminación contra la mujer de los cuales de estos proyectos fue necesario adquirir elementos como  afiches ,volantes, pendones  camisetas deportivas, pantalonetas, guayos ,elementos pedagógicos, invitaciones,balones de fútbol, mallas, tarjetas de presentación, revistas ,cartillas, plegables. En la suma de $804,048,298, lo que nos indica  que el porcentaje de ejecucion es del 100*100 de los ingresos </t>
  </si>
  <si>
    <r>
      <t>En el periodo comprendido entre julio  a septiembre del año en curso se recibieron elementos por  proyectos de inversión por medio de convenios de asociación para fortalecer las actividades y aunar esfuerzos de  sensibilización de la comunidad de Ciudad Bolívar como son :formación artísticas,iniciación deportivas, expediciones pedagógicas, temática de ciencia, procesos de sensibilizacion ambiental frente a la proteccion del medio ambiente y promver y fortalecer acciones para el uso e implementacion de tecnologias limpias en el area rural y urbana de la localidad, formación de ciclos en educación, procesos de sensibilizacion en derechod sexuales y reproductivos con los adolescente y jovenes de la localidad</t>
    </r>
    <r>
      <rPr>
        <b/>
        <sz val="10"/>
        <color indexed="8"/>
        <rFont val="Arial"/>
        <family val="2"/>
      </rPr>
      <t xml:space="preserve"> insercion de implantes</t>
    </r>
    <r>
      <rPr>
        <sz val="10"/>
        <color indexed="8"/>
        <rFont val="Arial"/>
        <family val="2"/>
      </rPr>
      <t xml:space="preserve">, , artes audiovisuales,de los cuales de estos proyectos fue necesario adquirir elementos como  afiches ,volantes, pendones  camisetas deportivas, pantalonetas, guayos ,elementos pedagógicos, invitaciones,balones de fútbol, mallas, tarjetas de presentación, revistas ,cartillas, plegables por medio de los convenios </t>
    </r>
    <r>
      <rPr>
        <i/>
        <sz val="10"/>
        <color indexed="8"/>
        <rFont val="Arial"/>
        <family val="2"/>
      </rPr>
      <t># 125/2014</t>
    </r>
    <r>
      <rPr>
        <sz val="10"/>
        <color indexed="8"/>
        <rFont val="Arial"/>
        <family val="2"/>
      </rPr>
      <t xml:space="preserve"> se  ingreso la suma de $81,977,700,00 con el convenio 108/2014 se ingreso la  suma de </t>
    </r>
    <r>
      <rPr>
        <u val="single"/>
        <sz val="10"/>
        <color indexed="8"/>
        <rFont val="Arial"/>
        <family val="2"/>
      </rPr>
      <t>$</t>
    </r>
    <r>
      <rPr>
        <sz val="10"/>
        <color indexed="8"/>
        <rFont val="Arial"/>
        <family val="2"/>
      </rPr>
      <t>4,474,000con e</t>
    </r>
    <r>
      <rPr>
        <u val="single"/>
        <sz val="10"/>
        <color indexed="8"/>
        <rFont val="Arial"/>
        <family val="2"/>
      </rPr>
      <t>l</t>
    </r>
    <r>
      <rPr>
        <sz val="10"/>
        <color indexed="8"/>
        <rFont val="Arial"/>
        <family val="2"/>
      </rPr>
      <t xml:space="preserve"> convenio 110/2014, se ingreso la suma de </t>
    </r>
    <r>
      <rPr>
        <u val="single"/>
        <sz val="10"/>
        <color indexed="8"/>
        <rFont val="Arial"/>
        <family val="2"/>
      </rPr>
      <t>$</t>
    </r>
    <r>
      <rPr>
        <sz val="10"/>
        <color indexed="8"/>
        <rFont val="Arial"/>
        <family val="2"/>
      </rPr>
      <t xml:space="preserve">165,412,267,00,con el convenio </t>
    </r>
    <r>
      <rPr>
        <i/>
        <sz val="10"/>
        <color indexed="8"/>
        <rFont val="Arial"/>
        <family val="2"/>
      </rPr>
      <t>136/2015 se ingresaron la suma de $21,784,000,00, con el convenio 147/2015</t>
    </r>
    <r>
      <rPr>
        <sz val="10"/>
        <color indexed="8"/>
        <rFont val="Arial"/>
        <family val="2"/>
      </rPr>
      <t xml:space="preserve"> realizaron ingresos por la suma de $2,746,840,00, con el convenio 151 /2014 se ingreso la suma de $10,616,000,00,con el convenio 173/2015 se ingresaron la suma de $17,150,245,00, con el convenio 183/2014 se ingreso la suma de $19,197,215,00,con el convenio 184/2015 se ingreso la suma de $8,393,454,00, con el convenio 350/2009 portales interadministrativo $5,743,856,00 con el convenio 157/2015 se ingresaron la suma de $151,200,00,00, con el convenio 162/2015 se ingreso la suma de $157,255,291,00 con el convenio 158/2014 se ingreso la suma de $1,000,000,00, con el convenio 138/2014 se ingreso la suma de $21,160,000,00, con el convenio 137/2014 se ingreso la suma de $3,390,000,00, con el convenio 147/2015 se ingreso la suma de $2,746,840,00, con el convenio 170/2015 se ingreso la suma de $120,000,00 y con el convenio 172/2015 se ingreso la suma de $9,000,000,00 para un total de convenios de inversión registrados en el sistema la suma de $680,220,670,00 y  para gastos de funcionamiento – papelería se ingreso dentro el trimestre la suma de $11,611,164 </t>
    </r>
  </si>
  <si>
    <t>se puede verificar por medio de los comprobantes de ingresos de almacén debidamente soportados, que van desde el No 061 hasta el 94</t>
  </si>
  <si>
    <r>
      <t>Dentro el periodo comprendido entre Octubre y diciembre del año 2015 se recibieron elementos por  proyectos de inversión por medio de convenios de asociación para fortalecer las actividades y de  sensibilización a la comunidad de Ciudad Bolívar como son :formación artísticas,iniciación deportivas, expediciones pedagógicas, temática de ciencia, procesos de sensibilizacion ambiental frente a la proteccion del medio ambiente y promver y fortalecer acciones para el uso e implementacion de tecnologias limpias en el area rural y urbana de la localidad, formación de ciclos en educación, procesos de sensibilizacion en derechod sexuales y reproductivos con los adolescente y jovenes de la localidad</t>
    </r>
    <r>
      <rPr>
        <b/>
        <sz val="10"/>
        <color indexed="8"/>
        <rFont val="Arial"/>
        <family val="2"/>
      </rPr>
      <t xml:space="preserve"> insercion de implantes</t>
    </r>
    <r>
      <rPr>
        <sz val="10"/>
        <color indexed="8"/>
        <rFont val="Arial"/>
        <family val="2"/>
      </rPr>
      <t xml:space="preserve">, , artes audiovisuales,de los cuales de estos proyectos fue necesario adquirir elementos como  afiches ,volantes, pendones  camisetas deportivas, pantalonetas, guayos ,elementos pedagógicos, invitaciones,balones de fútbol, mallas, tarjetas de presentación, revistas ,cartillas, plegables por medio de los convenios </t>
    </r>
    <r>
      <rPr>
        <i/>
        <sz val="10"/>
        <color indexed="8"/>
        <rFont val="Arial"/>
        <family val="2"/>
      </rPr>
      <t># 162/2014</t>
    </r>
    <r>
      <rPr>
        <sz val="10"/>
        <color indexed="8"/>
        <rFont val="Arial"/>
        <family val="2"/>
      </rPr>
      <t xml:space="preserve"> se  ingresaron 1,000 inplantes por valor de $150,000,000, con el convenio147/2015 se ingreso una valla por valor de </t>
    </r>
    <r>
      <rPr>
        <u val="single"/>
        <sz val="10"/>
        <color indexed="8"/>
        <rFont val="Arial"/>
        <family val="2"/>
      </rPr>
      <t>$</t>
    </r>
    <r>
      <rPr>
        <sz val="10"/>
        <color indexed="8"/>
        <rFont val="Arial"/>
        <family val="2"/>
      </rPr>
      <t>840,000 con e</t>
    </r>
    <r>
      <rPr>
        <u val="single"/>
        <sz val="10"/>
        <color indexed="8"/>
        <rFont val="Arial"/>
        <family val="2"/>
      </rPr>
      <t>l</t>
    </r>
    <r>
      <rPr>
        <sz val="10"/>
        <color indexed="8"/>
        <rFont val="Arial"/>
        <family val="2"/>
      </rPr>
      <t xml:space="preserve"> convenio 136/2015, se ingreso 260 elementos de publicidad por un valor de  </t>
    </r>
    <r>
      <rPr>
        <u val="single"/>
        <sz val="10"/>
        <color indexed="8"/>
        <rFont val="Arial"/>
        <family val="2"/>
      </rPr>
      <t>$</t>
    </r>
    <r>
      <rPr>
        <sz val="10"/>
        <color indexed="8"/>
        <rFont val="Arial"/>
        <family val="2"/>
      </rPr>
      <t xml:space="preserve">5,400,000,con el CPS  </t>
    </r>
    <r>
      <rPr>
        <i/>
        <sz val="10"/>
        <color indexed="8"/>
        <rFont val="Arial"/>
        <family val="2"/>
      </rPr>
      <t xml:space="preserve">173/2015 se ingreso un  elemento- urna por un valor de   $455,000,00 con el convenio 108/2014 se ingreso siete 7 kit, didacticos de construccion  y de herramientas por valor de </t>
    </r>
    <r>
      <rPr>
        <sz val="10"/>
        <color indexed="8"/>
        <rFont val="Arial"/>
        <family val="2"/>
      </rPr>
      <t xml:space="preserve"> $14,884,493,00, con el convenio 170 /2015 se ingreso 301 elementos de publicidad por valor de   $250,000,00, con el convenio 170/2015 se ingresaron dos -2 kit de trabajo  y didactico por valor  de $605,040,00, con el convenio 110/2014 se ingreso un kit didactico por la suma de  $103,125,000,00,con el convenio 148/2015 se ingreso 3500  memorias -dvd y publicidad por valor de   $8,000,000,00, CPS 184/2015 se ingreso 26300 dulces  para el dia del niño por valor de $19,447,820,00  con el convenio 108/2015 se ingresaron 1,400 kit jardinero por valor de $11,550,000,00  , con el convenio 149/2015 se ingreso un kit deportivo  por la suma de $8,342,500,00  con el convenio 157/2014, se ingresaron 960 camisetas deportivas por la suma de $18,240,000,00 , CCV 188/2015 se ingresaron 60 elementos- sillas -escritorios por la suma de $14,442,000,00, con el convenio 136/2015 se ingresaron  cuatro memorias por valor de $900,000,00 , con el convenio 162/2014 se ingresaron 7480 elementos como preservativos y implantes subdermicos ,agendas kit matreial didactico por valor de $252,000,000,00 , con el convenio 186/2015 se ingresaron ocho elementos de publicidad por la suma $4,250,000,00  y con el convenio 110/2014se ingreso 495 elementos publicidad por la suma de $1,297,500,00 , con el convenio 174/2015 se ingresaron 2,980 elementos deportivos por  valor de $36,388,737,00 para la marcha de la paz,con el convenio 186/2015 se engresaron 102 elementos dummis y bolsas plasticas por un valor de $8,400,000,00,con el convenio 170/2015 se ingresaron 166 elementos de publicidad-afiches ,certificado de asistencia y kit matreial didactico por valor de $2,816,419,00,con el convenio 157/2014 se engresaron 55 botiquines por valor de $4,378,000,00, con el convenio 108/2014 se  ingresaron 1,000 elementos de cartillas por valor de $13,000,000,00, con el convenio 159/2014 se ingresaron 4,099 elementos de publicidad y camisetas por un valor de $8,185,816,00,con el convenio 108/2014se ingresaron 41 elementos publicida y kit de construccion por un valor de $29,001,883, con el convenio 108/2014 se ingresaron 39 elementos de cartillas por valor de $323,014 , con el convenio 193/2015 se ingresaron 3,310 elementos de publicidad por un valor de $2,294,000,00,convenio 161/2014 se ingresaron 1 elemento de adaptaciones de ayuda por un valor de $30,000,000,00,con el convenio161/2014 se registraron 396 elementos hospitalarios por valor de $411,000,000,00,con el convenio 165/2015 se registraron 500 elementos publicidad por un valor de $820,000,00,con el convenio 149/2015 se registraron 171 elementos deportivos por un valor $16,703,331,00,convenio 186/2015 se registraron 11,000, elementos de publicidad por valor de $6,950,000,00, con el convenio 156/2014 se registraron 16,108 elementos didacticos y publicidad por valor de $222,200,000,00,</t>
    </r>
    <r>
      <rPr>
        <b/>
        <sz val="10"/>
        <color indexed="8"/>
        <rFont val="Arial"/>
        <family val="2"/>
      </rPr>
      <t xml:space="preserve"> para un total en cantidades ingresadas por proyectos de inversion nos arroja No 93,829 elementos con un valor de $721,315,610,</t>
    </r>
  </si>
  <si>
    <t>se puede verificar por medio de los comprobantes de ingresos de almacén debidamente soportados, que van desde el No 096 del 1 de octubtre hasta el 134 del 23 de diciembre del 2015</t>
  </si>
  <si>
    <r>
      <t xml:space="preserve">Legalizar el </t>
    </r>
    <r>
      <rPr>
        <sz val="10"/>
        <color indexed="10"/>
        <rFont val="Arial"/>
        <family val="2"/>
      </rPr>
      <t>100</t>
    </r>
    <r>
      <rPr>
        <sz val="10"/>
        <color indexed="8"/>
        <rFont val="Arial"/>
        <family val="2"/>
      </rPr>
      <t>% de la entrega de los bienes adquiridos para proyectos de inversión en un término no superior a 30 días evidenciando su trazabilidad</t>
    </r>
  </si>
  <si>
    <t>Entrega de Bienes legalizados en un termino no superior a 30 días</t>
  </si>
  <si>
    <t>El indicador mide el porcentaje de bienes legalizados para los proyectos de inversión que fueron ingresados al almacén a través del   aplicativo SAI y SAE</t>
  </si>
  <si>
    <t xml:space="preserve"> N° de bienes legalizados en el lapso de tiempo establecido en la meta </t>
  </si>
  <si>
    <t>N°  de bienes ingresados en el aplicativo SAI Y SAE</t>
  </si>
  <si>
    <t xml:space="preserve"> La trazabilidad se evidencia a través de aplicativo Orfeo.
El tiempo máximo se toma de el mayor valor (de un conjunto de tiempos) de las salidas del almacén
</t>
  </si>
  <si>
    <t xml:space="preserve">Dentro del, proceso de los ingresos adquiridos por los diferente proyectos, estos fueron entregados y/o legalizados por los diferentes supervisores  de los convenios suscritos. </t>
  </si>
  <si>
    <r>
      <t xml:space="preserve">Comprobantes de salidas de elementos </t>
    </r>
    <r>
      <rPr>
        <i/>
        <sz val="10"/>
        <color indexed="8"/>
        <rFont val="Arial"/>
        <family val="2"/>
      </rPr>
      <t>No 001 A 080 CON SUS RESPECTIVOS SOPORTES .se encuentran archivados en carpetas identificados según las normas  de gestion documental lo anterior se encuentra registrado en el sistema de SAI</t>
    </r>
  </si>
  <si>
    <t xml:space="preserve">Dentro del, proceso de los ingresos adquiridos por los diferente proyectos, estos fueron entregados y/o legalizados por los diferentes supervisores  de los convenios suscritos. En la suma de $804,048,298, lo que nos indica  que el porcentaje de ejecucion es del 100*100 de los ingresos </t>
  </si>
  <si>
    <t>Dentro del, proceso de los ingresos adquiridos por los diferente proyectos de los convenios en mención, estos fueron entregados y/o legalizados por los diferentes supervisores  de los convenios suscritos. En la suma de $624,485,431, lo que nos indica  que el porcentaje de ejecución  de inversión es del : $680,220,670 ingresos/$624,485,431 de gastos,lo que nos indica una ejecución del 91,80% con respecto a los gastos de papelería nos arroja un 58,52%</t>
  </si>
  <si>
    <t>se puede verificar por medio de los comprobantes de salida de almacén   debidamente soportados, que van desde el No157 hasta el 257</t>
  </si>
  <si>
    <r>
      <t xml:space="preserve">Dentro de los proceso de  ingresos adquiridos por los diferente proyectos de inversion de los convenios en mención, estos fueron entregados y/o legalizados por los diferentes supervisores  responsables de los convenios suscritos por la administracion, el cual tuvo por objetivos satisfacer la necesidades de la comunidad de Ciudad Bolivar en general en situaciones de vulnerabilidad , respecto a salud sexual y reprodictiva permitiendo con ello mejorar la calida de vida de las mujeres, personas en condicion de discapacidad se entregaron ayudas tecnicas que incluyen kits de limitacion visual, calzado especial, sillas especiales, control de plagas y vectores,que garantice la salud publica de los habiotantes de la localidad,Sensibilizacion ambiental y tecnologias limpias, dotacion de recicladores,la Alcaldia de Ciudad Bolivar financio junto con la alta consejeria para las TIC y la ETB en la capacitacion de personas de la comunidad en temas de aprendizaje en herramientas como son  de word, excel, power point. en materia de deportes se implementaron programas de actividades fisicas, recreacion y deportes que beneficiaron escuelas deportivas, juntas de accion comunal en copa futsal,formacion de actividades deportivas, deportes de contacto, robotica de las cuales fueron dotadas segun el objetivo del proyecto,lo que nos indica de su ejecucion fuera del 100x100 con respecto a sus ingresos. </t>
    </r>
    <r>
      <rPr>
        <b/>
        <sz val="10"/>
        <color indexed="8"/>
        <rFont val="Arial"/>
        <family val="2"/>
      </rPr>
      <t xml:space="preserve"> para un total en cantidades ingresadas por proyectos de inversion nos arroja No 93,829 elementos con un valor de $721,315,610,</t>
    </r>
  </si>
  <si>
    <t>se puede verificar por medio de los comprobantes de salida de almacén   debidamente soportados, que van desde el No 258 de octubre 6 hasta 350 del 23 de diciembre de 2015</t>
  </si>
  <si>
    <t>TIPO DE PROCESOS MISIONALES</t>
  </si>
  <si>
    <t>Fortalecer la gobernabilidad local en materia policiva y administrativa, mediante acciones de prevención, inspección, vigilancia y control</t>
  </si>
  <si>
    <t>GESTIÓN NORMATIVA Y JURÍDICA LOCAL</t>
  </si>
  <si>
    <r>
      <t xml:space="preserve">
Responder  </t>
    </r>
    <r>
      <rPr>
        <sz val="10"/>
        <color indexed="10"/>
        <rFont val="Arial"/>
        <family val="2"/>
      </rPr>
      <t>100</t>
    </r>
    <r>
      <rPr>
        <sz val="10"/>
        <color indexed="8"/>
        <rFont val="Arial"/>
        <family val="2"/>
      </rPr>
      <t xml:space="preserve">% de las PQRS de manera integral por régimen de obras, establecimientos de comercio, espacio publico y propiedad horizontal </t>
    </r>
  </si>
  <si>
    <t xml:space="preserve">
Respuesta integral de las PQRS que llegan por régimen de obras, establecimientos de comercio, espacio publico y propiedad horizontal  </t>
  </si>
  <si>
    <t>El indicador mide el porcentaje de PQRS que que son respondidas de manera integral (Respuestas que contengan las entidades a las que se ha oficiado por competencia y/o Orden de trabajo), en relación a la cantidad de PQRS recibidas mensualmente.
Con el indicador se pretende medir la carga laboral de las coordinaciones jurídicas y las oficinas de obras.
Los PQRS cuyo tiempo legal (Periodo comprendido entre la radicación y respuesta ) se encuentre entre dos trimestres consecutivos, deberán pasar sus datos para el calculo del indicador para el trimestre inmediatamente posterior.</t>
  </si>
  <si>
    <t>N° de respuestas integrales emitidas mensualmente</t>
  </si>
  <si>
    <t>N° de PQRS recibidas mensualmente</t>
  </si>
  <si>
    <t>El término integral en esta meta hace referencia a a que la respuestas contengan información sobre:
- Entidades a las que se ha oficiado por competencia.
- Orden de trabajo  
Los datos para el calculo del indicador deben tener en cuenta el tiempo legal requerido para dar respuestas a las PQRS. En este sentido, el periodo de tiempo entre la radicación y la respuesta, puede ser un periodo de tiempo que coincida con con un corte trimestral y donde se halle entre dos trimestres consecutivos. Por lo tanto, para el calculo del indicador, deben tenerse en cuenta los datos generados por los PQRS en el trimestre inmediatamente posterior.</t>
  </si>
  <si>
    <t>Según el sistema se  asignaron 32  requerimientos a la Coordinación Normativa y Jurídica  a los cuales se les dió trámite a los 32 con orden de trabajo y oficio a entidades.</t>
  </si>
  <si>
    <t>Archivo Coordinación Normativa y Jurídica</t>
  </si>
  <si>
    <t>Según el sistema se  asignaron 70  requerimientos a la Coordinación Normativa y Jurídica  a los cuales se le dió trámite a 69  con orden de trabajo y oficio a entidades. La respuesta a la última petición no estaba asociada, aunque estaba respondida.</t>
  </si>
  <si>
    <t>Segun el sitema se le asignaron a esta coordinacion 179 requerimientos para este trimeste, donde hay respuesta parcial o total, y oficios a otras entidades.</t>
  </si>
  <si>
    <t>Según el sistema se le asignaron a esta coordinación 104 requerimientos para este trimestre, donde hay respuesta parcial o total y oficios a otras entidades.</t>
  </si>
  <si>
    <r>
      <t xml:space="preserve">Registrar el </t>
    </r>
    <r>
      <rPr>
        <sz val="10"/>
        <color indexed="10"/>
        <rFont val="Arial"/>
        <family val="2"/>
      </rPr>
      <t>100</t>
    </r>
    <r>
      <rPr>
        <sz val="10"/>
        <color indexed="8"/>
        <rFont val="Arial"/>
        <family val="2"/>
      </rPr>
      <t>% de expedientes (ACTIVOS)  del 2014 y años anteriores en el aplicativo SI ACTUA (Previo inventario de expedientes físicos)</t>
    </r>
    <r>
      <rPr>
        <sz val="10"/>
        <color indexed="12"/>
        <rFont val="Arial"/>
        <family val="2"/>
      </rPr>
      <t xml:space="preserve"> Establecimientos de comercio</t>
    </r>
  </si>
  <si>
    <r>
      <t xml:space="preserve">
</t>
    </r>
    <r>
      <rPr>
        <sz val="10"/>
        <color indexed="8"/>
        <rFont val="Arial"/>
        <family val="2"/>
      </rPr>
      <t>Expedientes anteriores al 2014 en establecimientos de comercio  registrados en el aplicativo SI ACTUA</t>
    </r>
  </si>
  <si>
    <t>El indicador mide el porcentaje de  Expedientes en físico (activos) registrados en el aplicativo SI ACTÚA del 2014 y años anteriores en establecimientos de comercio
Estos expedientes son los que en la actualidad no se encuentren registrados y hacen parte del inventario en físico
Para la fuente de datos del indicador, se utilizará el documento de apoyo denominad:  Formato Inventario expedientes plan de gestión</t>
  </si>
  <si>
    <t xml:space="preserve">N° de expedientes en establecimientos de comercio registrados en el aplicativo SI ACTUA </t>
  </si>
  <si>
    <t>N° de expedientes inventariados físicamente en Establecimientos de Comercio</t>
  </si>
  <si>
    <t>Formato Inventario expedientes plan de gestión</t>
  </si>
  <si>
    <t>La meta hace referencia al registro de expedientes en físico que aún no se han registrado en el SI ACTÚA.
La actualización de los expedientes se asume por procedimiento y no se incluiría en la meta.
La meta se formula para subsanar las debilidades del proceso que no se han podido subsanar por planes de mejoramiento. Por lo tanto el objetivo consiste en tener todos los expedientes en físico registrados en el aplicativo
El valor del invetario que aún no han sido actualizados en su totalidad en el SI ACTUA son de 505, repartidos trimestralmente  I.126 II.126 III.126 y IV.127</t>
  </si>
  <si>
    <r>
      <t>Registrar el</t>
    </r>
    <r>
      <rPr>
        <sz val="10"/>
        <color indexed="10"/>
        <rFont val="Arial"/>
        <family val="2"/>
      </rPr>
      <t xml:space="preserve"> 100</t>
    </r>
    <r>
      <rPr>
        <sz val="10"/>
        <color indexed="8"/>
        <rFont val="Arial"/>
        <family val="2"/>
      </rPr>
      <t xml:space="preserve">% de expedientes (ACTIVOS)  del 2014 y años anteriores en el aplicativo SI ACTUA (Previo inventario de expedientes físicos) </t>
    </r>
    <r>
      <rPr>
        <sz val="10"/>
        <color indexed="12"/>
        <rFont val="Arial"/>
        <family val="2"/>
      </rPr>
      <t>Espacio Público</t>
    </r>
  </si>
  <si>
    <r>
      <t xml:space="preserve">
</t>
    </r>
    <r>
      <rPr>
        <sz val="10"/>
        <color indexed="8"/>
        <rFont val="Arial"/>
        <family val="2"/>
      </rPr>
      <t>Expedientes anteriores al 2014 en espacio público registrados en el aplicativo SI ACTUA</t>
    </r>
  </si>
  <si>
    <t>El indicador mide el porcentaje de  Expedientes en físico (activos) registrados en el aplicativo SI ACTÚA del 2014 y años anteriores en espacio público
Estos expedientes son los que en la actualidad no se encuentren registrados y hacen parte del inventario en físico
Para la fuente de datos del indicador, se utilizará el documento de apoyo denominad:  Formato Inventario expedientes plan de gestión</t>
  </si>
  <si>
    <t>N° de expedientes inventariados físicamente en Espacio Público</t>
  </si>
  <si>
    <t xml:space="preserve">La meta hace referencia al registro de expedientes en físico que aún no se han registrado en el SI ACTÚA.
La actualización de los expedientes se asume por procedimiento y no se incluiría en la meta.
La meta se formula para subsanar las debilidades del proceso que no se han podido subsanar por planes de mejoramiento. Por lo tanto el objetivo consiste en tener todos los expedientes en físico registrados en el aplicativo
Los expedientes que faltan por ingresar al sistema SI ACTUA, son 228, repartidos trimestralmente así: I.57, II.57, III.57 y IV. 57 </t>
  </si>
  <si>
    <t>Se parte de la información de 228 sin registrar en el sistema al inicio del 2015.    Para este trimestre se ingresaron al sistema 114 expedientes de espacio público</t>
  </si>
  <si>
    <t>Archivo Coordinación Normativa y Jurídica-SI ACTUA</t>
  </si>
  <si>
    <t xml:space="preserve">Se ingresaron al sistema 89 expedientes de espacio público </t>
  </si>
  <si>
    <t>Se ingresaron al sistema 15 expedientes de espacios publico.</t>
  </si>
  <si>
    <t>Se parte de la información de 228 sin registrar en el sistema al inicio del 2015.    Para este trimestre se ingresaron al sistema 10 expedientes de espacio público</t>
  </si>
  <si>
    <r>
      <t>Registrar el</t>
    </r>
    <r>
      <rPr>
        <sz val="10"/>
        <color indexed="10"/>
        <rFont val="Arial"/>
        <family val="2"/>
      </rPr>
      <t xml:space="preserve"> 100</t>
    </r>
    <r>
      <rPr>
        <sz val="10"/>
        <color indexed="8"/>
        <rFont val="Arial"/>
        <family val="2"/>
      </rPr>
      <t xml:space="preserve">% de expedientes (ACTIVOS)  del 2014 y años anteriores en el aplicativo SI ACTUA (Previo inventario de expedientes físicos) </t>
    </r>
    <r>
      <rPr>
        <sz val="10"/>
        <color indexed="12"/>
        <rFont val="Arial"/>
        <family val="2"/>
      </rPr>
      <t>Obras</t>
    </r>
  </si>
  <si>
    <r>
      <t xml:space="preserve">
</t>
    </r>
    <r>
      <rPr>
        <sz val="10"/>
        <color indexed="8"/>
        <rFont val="Arial"/>
        <family val="2"/>
      </rPr>
      <t>Expedientes anteriores al 2014 en Obras registrados en el aplicativo SI ACTUA</t>
    </r>
  </si>
  <si>
    <t>El indicador mide el porcentaje de  Expedientes en físico (activos) registrados en el aplicativo SI ACTÚA del 2014 y años anteriores en Obras
Estos expedientes son los que en la actualidad no se encuentren registrados y hacen parte del inventario en físico
Para la fuente de datos del indicador, se utilizará el documento de apoyo denominad:  Formato Inventario expedientes plan de gestión</t>
  </si>
  <si>
    <t xml:space="preserve">N° de expedientes en Obras registrados en el aplicativo SI ACTUA </t>
  </si>
  <si>
    <t>N° de expedientes inventariados físicamente en Obras</t>
  </si>
  <si>
    <t xml:space="preserve">La meta hace referencia al registro de expedientes en físico que aún no se han registrado en el SI ACTÚA.
La actualización de los expedientes se asume por procedimiento y no se incluiría en la meta.
La meta se formula para subsanar las debilidades del proceso que no se han podido subsanar por planes de mejoramiento. Por lo tanto el objetivo consiste en tener todos los expedientes en físico registrados en el aplicativo
Los expedientes que faltan por registrar al sistema SI ACTUA, son 75, repartidos trimestralmente así: I.19, II.19, III.19 y IV. 18 </t>
  </si>
  <si>
    <t>Proferir 160 actos administrativos pertinentes al control en establecimientos de comercio y espacio público</t>
  </si>
  <si>
    <t>Cantidad</t>
  </si>
  <si>
    <t>Actos administrativos proferidos pertinentes al control en establecimientos de comercio y espacio público</t>
  </si>
  <si>
    <r>
      <t xml:space="preserve">El indicador mide la cantidad de actos administrativos proferidos en relación con su programación
Los actos administrativos que se miden hacen referencia a:
</t>
    </r>
    <r>
      <rPr>
        <sz val="10"/>
        <color indexed="8"/>
        <rFont val="Arial"/>
        <family val="2"/>
      </rPr>
      <t xml:space="preserve">- formulación de cargos
- sanción
- archivo
- resuelve el recurso de reposición
- perdida de fuerza ejecutoria
Revocatoria
</t>
    </r>
    <r>
      <rPr>
        <sz val="10"/>
        <rFont val="Arial"/>
        <family val="2"/>
      </rPr>
      <t xml:space="preserve">
</t>
    </r>
    <r>
      <rPr>
        <sz val="10"/>
        <color indexed="8"/>
        <rFont val="Arial"/>
        <family val="2"/>
      </rPr>
      <t>Este indicador obtiene datos del indicador de la meta 6</t>
    </r>
  </si>
  <si>
    <t>N° de Actos administrativos proferidos</t>
  </si>
  <si>
    <t>N° de Actos administrativos programados</t>
  </si>
  <si>
    <t xml:space="preserve">Los actos administrativos  se refieren a :
formulación de cargos
sanción
archivo
resuelve el recurso de reposición
perdida de fuerza ejecutoria
Revocatoria
la cuales se asumen firmadas por el alcalde local.
</t>
  </si>
  <si>
    <t xml:space="preserve">Se profirieron 21 actos administrativos  dentro de los siguientes expedientes: 024/2011 E.P.; 032/2011 E.P.; 001/2011 E.P.; 079/2009 E.C.; 032/2011 E.C.; 071/2010 E.C.;  032/2010 E.P. 045/2007 E.C.; 036/2010 E.C.; 005/2010 E.C.; 050/2010 E.C.; 032/2010 E.C.; 002/2011 E.C.; 100/2007 E.C.; 230/2008 E.C.; 022/2008 E.C.; 071/2008 E.P.; 011/2012 E.C.; 195/2008 E.C.; 222/2008 E.C.; 095/2009 E.C.; </t>
  </si>
  <si>
    <t xml:space="preserve">Se profirieron 12 actos administrativos, así:067/2009 E.C.; 002/2012 E.P.002/2015 E.C.; 015/2004 E.P.; 033/2011 E.P.; 080/2003 EC; 811/2003 E.C.; 094/2009 E.C.; 006/2010 EC.; 022/2011 EC; 061/2010 EC; 067/2010 EC.;  </t>
  </si>
  <si>
    <t>Se profirieron 23 actos administrativos, asi: 022/2007 E.P., 012/2011E.P., 234/2008 E.C., 074/2010 E.C., 022/2011 E.C., 095/2009 E.C, 067/2010 E.C., 006/2010 E.C., 030/2006 E.C., 061/2010 E.C., 094/2009 E.C., 057/2007 E.C., 059/2010 E.C., 042/2007 E.C., 104/2007 E.C., 011/2010 E.C., 029/2007 E.C., 081/2007 E.C., 068/2007 E.C., 085/2009 E.C., 046/2006 E.C., 033/2007 E.C., 070/2009 E.C.</t>
  </si>
  <si>
    <t>Se profirieron 65 actos administrativos asi: Establecimientos de Comercio59: 005/2011, 015/2011, 091/2006, 195/2005, 001/2013, 031/2006, 005/2007, 070/2010, 051/2011, 004/2012, 200/2005, 106/2007, 003/2012, 041/2011, 046/2011, 228/2008, 225/2008, 189/2005, 049/2010, 196/2005, 171/2004, 007/2010, 064/2011, 038/2005, 073/2002, 039/2007, 074/2009, 032/2008, 020/2009, 028/2011, 048/2011, 017/2014, 012/2014, 035/2009, 056/2010, 115/2005, 004/2009, 060/2010, 036/2009, 110/2007, 121/2007, 121/2007, 239/2008, 055/2007, 075/2011, 051/2009, 044/2011, 078/2007, 086/2006, 052/2007, 060/2008, 101/2007, 034/2009, 070/2011017/2011, 059/2009, 202/2005, 073/2007, 074/2008, 029/2014, 049/2011, 024/2010, 045/2011, 039/2011, 190/2005. Espacio publico se fallaron 6: 002/2006, 003-135/2003, 002/2012, 009/2002, 017/2014, 013/2014.</t>
  </si>
  <si>
    <t>Fallar el 25% de las actuaciones administrativas con la primera decisión de fondo  en materia de establecimientos de comercio y espacio publico del 2014 y años anteriores</t>
  </si>
  <si>
    <t xml:space="preserve"> Actuaciones administrativas  en materia de establecimientos de comercio y espacio publico del 2014 y años anteriores falladas con la primera decisión de fondo </t>
  </si>
  <si>
    <t>El indicador mide el porcentaje de expedientes que se fallan con la primera decisión de fondo en relación con el total de expedientes pendientes de fallo 
Las actuaciones administrativas hacen referencia a Establecimientos de comercio y espacio público</t>
  </si>
  <si>
    <t>N°  actuaciones administrativas en espacio público y establecimientos de comercio falladas con la primera decisión de fondo</t>
  </si>
  <si>
    <t xml:space="preserve">N° .de expedientes en establecimientos de comercio y espacio público  inventariados físicamente
</t>
  </si>
  <si>
    <t>La primera decisión de fondo se refiere a: Resolución de sanción o resolución de archivo.
El objetivo consiste en la descongestión de las actuaciones administrativas
El total de expedientes por fallar es 491 (E.P. y E.C.) la meta es del 25% al año que serían 123, repartidos así: I.25, II.25, III.50 y IV.23</t>
  </si>
  <si>
    <t>De acuerdo con el inventario que se inicia el 2015, contamos con  491 expedientes sin fallo de primera decisión de fondo de E.C. y E.P.   Se fallaron en el trimestre  3 expedientes con primera decisión: 071/2008 E.P.; 011/2012 E.C.; 095/2009 E.C.</t>
  </si>
  <si>
    <t xml:space="preserve">Acorde con el inventario en el segundo trimestre se fallaron 3 expedientes con primera decisión: 074/2011 E.C.; 002/2012 E.P.; 094/2009 E.C.;  </t>
  </si>
  <si>
    <t>Acorde con el inventario en el tercer trimestre se fallaron 3 expedientes con primera decision: 030/2006 E.C., 094/2009 E.C., 012/2011 E.P.</t>
  </si>
  <si>
    <t>Acorde con el inventario en el cuarto trimestre se fallaron 11 expedientes Establecimiento de Comercio: 070/2010, 004/2012, 003/2012, 064/2011, 032/2008, 048/2011, 115/2005, 060/2011044/2011, 086/2006, 049/2011. Espacio publico 2 fallos: 002/2006, 003-135/2003.</t>
  </si>
  <si>
    <t>Proferir 100 actos administrativos pertinentes al régimen de obras</t>
  </si>
  <si>
    <t>Actos administrativos proferidos pertinentes al régimen de obras</t>
  </si>
  <si>
    <t xml:space="preserve">"El indicador mide la cantidad de actos administrativos proferidos en relación con su programación
- Resolución de formulación de cargos
- Resolución de sanción
- resolución de archivo
- resolución que resuelve el recurso de reposición
- resolución de perdida de fuerza ejecutoria
Este indicador obtiene datos del indicador de la metas 7 y 8
</t>
  </si>
  <si>
    <t>Los actos administrativos (resoluciones) se refieren :
Resolución de formulación de cargos
Resolución de sanción
resolución de archivo
resolución que resuelve el recurso de reposición
resolución de perdida de fuerza ejecutoria
la cuales se asumen firmadas por el alcalde local.</t>
  </si>
  <si>
    <t>Se expedieron actos administrativos en las actuaciones: 6417-12, resolucion 026 11 de febrero del 15. 024-12 resolucion 033 10 de febrero de 15. 014-14 resolución 034 de 18 de febrero de 2015. 018-2014 resolución 043 de 2 de marzo de 2015. 048 de 2014 resolucion 069 del 11 de marzo de 2015. 030 de 2014 resolucion 072 del 12 de marzo de 2015. 047 de 2014 resolucion 073 del 12 de marzo de 2015. 046 de 2014 resolucion 074 del 12 de marzo de 2015</t>
  </si>
  <si>
    <t>Archivo juriodico Carpeta contentiva de copia de resoluciones</t>
  </si>
  <si>
    <t>Se expedieron actos administrativos en las actuaciones: 
1-resolución 090 del 21 de abril de 2015 Exp. 006 de 2013,
2-resolución 101 del 04 de mayo de 2015 Exp. 103 de 2011  
3-resolución 109 del 12 de mayo de 2015 Exp. 071 de 2011 
4- resolución 110 del 15 de mayo de 2015 Exp. 016 de 2011 
5- resolución 117 del 04 de junio de 2015 Exp. 100 de 2011 
6- resolución 118 del 04 de junio de 2015 Exp. 049 de 2011 
7- resolución 119 del 04 de junio de 2015 Exp. 083 de 2011
 8- resolución 120 del 04 de junio de 2015 Exp. 084 de 2011 
9- resolución 121 del 04 de junio de 2015 Exp. 088 de 2011 
10- resolución 130 del 18 de junio de 2015 Exp. 129 de 2011 
11- resolución 131 del 18 de junio de 2015 Exp. 128 de 2011 
12- resolución 182 del 18 de junio de 2015 Exp. 023 de 2012 
13- resolución 133 del 18 de junio de 2015 Exp. 057 de 2011 
14- resolución 134 del 18 de junio de 2015 Exp. 027 de 2012 
15- resolución 135 del 18 de junio de 2015 Exp. 117 de 2011 
16- resolución 136 del 18 de junio de 2015 Exp. 122 de 2011 
17- resolución 137 del 18 de junio de 2015 Exp. 114 de 2011 
18- resolución 138 del 18 de junio de 2015 Exp. 067 de 2013 
19- resolución 139 del 18 de junio de 2015 Exp. 108 de 2011
20- resolución 140 del 18 de junio de 2015 Exp. 002 de 2012 
21- resolución 141 del 18 de junio de 2015 Exp. 021 de 2012 
22- resolución 142 del 18 de junio de 2015 Exp. 107 de 2011 
23- resolución 171 del 26 de junio de 2015 Exp. 136 de 2011 
24- resolución 172 del 26 de junio de 2015 Exp. 137 de 2011 
25- resolución 122 del 04 de junio de 2015 Exp. 011 de 2013</t>
  </si>
  <si>
    <t>059/2011, 005/2013, 138/2011, 055/2011, 067/2011, 083 A/2011, 084 A/2011, 097/2011, 103 A/2011, 139/2011, 147 A/2011, 148 A/2011, 180/2011, 001/2011, 069 A/2011, 071 A/2011. 081/2011, 082 A/2011, 001/2011, 069 A/2011, 071 A/2011, 081/2011, 082 A/2011, 124/2011, 021 A/2011, 165 A/2011, 015 A/2011, 013/2011, 017/2011, 013 A 2011, 015/2011, 004/2011, 
014/2011, 014 A/2011, 005/2011, 007/2011, 012/2011, 018 A/11, 019/11, 012 A/2011, 006/2011, 003/2011, 019 A/2011, 001/2011(recursos), 056/2010, 059/2011(recursos), 107 /2011(4 recursos para 4 resoluciones), 7047/2013, 6499/2012, 7151/2013, 8659/2015, 8671/2015, 8658/2015, 8657/2015, 8654/2015, 8653/2015, 8660/2015, 8664/2015, 8663/2015, 8665/2015, 8666/2015, 8667/2015, 8668/2015, 8670/2015, 8673/2015, 8674/2015, 8675/2015, 8677/2015, 8678/2015, 8679/2015, 8680/2015, 8684/2015, 8692/2015, 8708/2015, 8711/2015, 8712/2015.</t>
  </si>
  <si>
    <t>Carpeta de resoluciones ARCHIVO Oficina de Obras</t>
  </si>
  <si>
    <t>Ejecutado 11 resoluciones en los siguientes expedientes: 003/11, 002/11, 014A/11, 017A/11, 021A/11, 067/11, 071A/11, 081/11, 083A11, 124/11.</t>
  </si>
  <si>
    <t>Fallar el 100% de las actuaciones administrativas con la primera decisión de fondo en materia de obras y urbanismo, aperturadas en el 2010 y años anteriores, de conformidad con lo establecido legalmente con base en la labor de impulso procesal</t>
  </si>
  <si>
    <t xml:space="preserve">Actuaciones administrativas en materia de obras y urbanismo del 2010 y años anteriores falladas con la primera decisión de fondo  </t>
  </si>
  <si>
    <t>El indicador mide el porcentaje de expedientes que se  fallan con la primera decisión de fondo en relación con el total de expedientes pendientes de fallo
  Las actuaciones son aquellas aperturadas en el 2010 y años anteriores
Las actuaciones administrativas hacen referencia a obras</t>
  </si>
  <si>
    <t>N°  actuaciones administrativas en obras y urbanismo falladas con la primera decisión de fondo del 2010 y años anteriores.</t>
  </si>
  <si>
    <t>N° de expedientes en obras y urbanismo inventariados físicamente del 2010 y anteriores.</t>
  </si>
  <si>
    <t>durante el periodo solo existe un expediente de 290 unidades de vivienda</t>
  </si>
  <si>
    <t>Se falla el 100% con el expediente 056/2010</t>
  </si>
  <si>
    <t>Fallar el 30% de las actuaciones administrativas con la primera decisión de fondo en materia de obras y urbanismo, aperturadas entre el 2011 al 2013, de conformidad con lo establecido legalmente con base en la labor de impulso procesal.</t>
  </si>
  <si>
    <t xml:space="preserve">Actuaciones administrativas en materia de obras y urbanismo del  2011 al 2013 falladas con la primera decisión de fondo  </t>
  </si>
  <si>
    <t>El indicador mide el porcentaje de expedientes que se  fallan con la primera decisión de fondo en relación con el total de expedientes pendientes de fallo
  Las actuaciones son aquellas aperturadas entre el 2010 al 2013
Las actuaciones administrativas hacen referencia a obras</t>
  </si>
  <si>
    <t>N°  actuaciones administrativas en obras y urbanismo falladas con la primera decisión de fondo del 2011 al 2013</t>
  </si>
  <si>
    <t>N° de expedientes en obras y urbanismo inventariados físicamente del  2011 al 2013</t>
  </si>
  <si>
    <t>30% corresponde a 98 expedientes</t>
  </si>
  <si>
    <t>1-resolución 109 del 12 de mayo de 2015 Exp. 071 de 2011 
2- resolución 110 del 15 de mayo de 2015 Exp. 016 de 2011 
3- resolución 117 del 04 de junio de 2015 Exp. 100 de 2011 
4- resolución 118 del 04 de junio de 2015 Exp. 049 de 2011 
5- resolución 119 del 04 de junio de 2015 Exp. 083 de 2011 
6- resolución 120 del 04 de junio de 2015 Exp. 084 de 2011 
7- resolución 121 del 04 de junio de 2015 Exp. 088 de 2011 
8- resolución 130 del 18 de junio de 2015 Exp. 129 de 2011 
9- resolución 131 del 18 de junio de 2015 Exp. 128 de 2011 
10- resolución 182 del 18 de junio de 2015 Exp. 023 de 2012 
11- resolución 133 del 18 de junio de 2015 Exp. 057 de 2011 
12- resolución 134 del 18 de junio de 2015 Exp. 027 de 2012 
13- resolución 135 del 18 de junio de 2015 Exp. 117 de 2011 
14- resolución 136 del 18 de junio de 2015 Exp. 122 de 2011 
15- resolución 137 del 18 de junio de 2015 Exp. 114 de 2011 
16- resolución 138 del 18 de junio de 2015 Exp. 067 de 2013 
17- resolución 139 del 18 de junio de 2015 Exp. 108 de 2011
18- resolución 140 del 18 de junio de 2015 Exp. 002 de 2012 
19- resolución 141 del 18 de junio de 2015 Exp. 021 de 2012 
20- resolución 142 del 18 de junio de 2015 Exp. 107 de 2011 
21- resolución 171 del 26 de junio de 2015 Exp. 136 de 2011 
22- resolución 172 del 26 de junio de 2015 Exp. 137 de 2011 
23- resolución 122 del 04 de junio de 2015 Exp. 011 de 2013
De un total de 326 y el 30% corresponden a 98</t>
  </si>
  <si>
    <t>Archivo Coordinación Normativa y Jurídica oficina de obras</t>
  </si>
  <si>
    <t xml:space="preserve">Se falla 43 expedientes que corresponde al 13,165%
059/2011, 005/2013, 138/2011, 055/2011, 067/2011, 083 A/2011, 084 A/2011, 097/2011, 103 A/2011, 139/2011, 147 A/2011, 148 A/2011, 180/2011, 001/2011, 069 A/2011, 071 A/2011. 081/2011, 082 A/2011, 001/2011, 069 A/2011, 071 A/2011, 081/2011, 082 A/2011, 124/2011, 021 A/2011, 165 A/2011, 015 A/2011, 013/2011, 017/2011, 013 A 2011, 015/2011, 004/2011, 
014/2011, 014 A/2011, 005/2011, 007/2011, 012/2011, 018 A/11, 019/11, 012 A/2011, 006/2011, 003/2011, 019 A/2011 </t>
  </si>
  <si>
    <t>Se fallaron 36 expedientes equivalente a un 32.66% asi: 020/11, 023A/11, 024/11, 028A/11, 032A/11, 029A/11, 027A /11, 008/11, 009/11, 10/11, 10A/11, 011/11, 016A/11, 031A/11, 033/11, 016/11, 002A/11, 026/11, 034A/11, 008A/11, 035A/11, 036A/11, 037/11, 030A/11, 029/11, 037A/11, 043/11, 038/11, 038A/11, 038/11, 040/11, 041/11, 041A/11, 042/11.</t>
  </si>
  <si>
    <t>Realizar 10 actividades de prevención en materia de control en establecimientos de comercio y espacio público</t>
  </si>
  <si>
    <t xml:space="preserve">Actividades de prevención realizadas en materia de control en establecimientos de comercio y espacio público  </t>
  </si>
  <si>
    <t>El indicador mide la cantidad de actividades de prevención en establecimientos de comercio y espacio público  y cuya finalidad consiste en disminuir la formalización de actuaciones administrativas ya sea mediante talleres en etapa preliminar o en actividades y/o talleres en campo. Lo anterior en relación a la cantidad de actividades programadas.</t>
  </si>
  <si>
    <t xml:space="preserve">N°   Actividades de prevención realizadas
</t>
  </si>
  <si>
    <t>N°  Actividades de prevención programadas</t>
  </si>
  <si>
    <t xml:space="preserve">Actividad de prevención se refiere a: 
Talleres en etapa preliminar
Talleres dirigidos a la comunidad en zonas  definidas.
Difusión en Medios de comunicación comunitarios y/o espacios comunitarios
Cada alcaldía definiría la estrategia y en caso de elegir la segunda opción debe determinar que zona es la que va a intervenir.
El resultado va dirigido a disminuir las sanciones por infracciones al funcionamiento de establecimientos de comercio y espacio público
Se dará prioridad a actividades de prevención sobre el tema de operativos </t>
  </si>
  <si>
    <t xml:space="preserve">Se llevaron 2 actividades: 
 1.El 13 de marzo de 2015 en la Alcaldía Local se realizó reunión con los comerciantes de los sectores de Meissen y Lucero por invasión de espacio público y Ley 232/95. Se les indicó la normativiad y se les hizo entrega de un boletín con toda la información  a cada uno de los 19 comerciantes asistentes.
2. El 27 de marzo de 2015 en el Sector de JJ Rendón, se realizó reunión con la comunidad, indicándoles las normas relacionadas con el espacio público y de obras. </t>
  </si>
  <si>
    <t xml:space="preserve">Se realizó operativo preventivo:
1. Sector de Candelaria La Nueva, en donde se entregó  material informativo, respecto a los documentos requisitos de Ley 232 de 1995 y sobre espacio público, en donde se suscribieron  7 actas de compromiso para retirar los elementos encontrados en espacio público.  Se hizo una citación. 
2. Se llevó  cabo recorrido por el sector de Meissen, con el acompañamiento de entidades con Secretaría de Gobierno, Secretaría de Ambiente, Hospital Vista Hermosa, Policía y Alcaldía local; Entregando  información  respecto a la Ley 232 de 1995 y se suscribieron las siguientes actas de visita: Montallantas Cl.60 G No.18-35 Sur;  Protectores y Llantas AC 60 G  No.28-11 Sur; Compra enta de llantas El Gallo Cr.17 Bis A No.17-35 Sur;  Luis Llantas Av. Cl.60 G No.18-C-02 Sur ; Lider Llantas v. Cl.60 G Sur No.18-B-54;  Casa Comercial de Llantas Av. Cl.60 G Sur No.18-B-42;  Montallantas Av. Cl.60 G Sur No.18-35 Lc.-1; Servillantes Gomez Ac 60 G No.18-A-06 Sur; Comercializadora CAR llantas AC 60 G No.18-A-02 Sur;  Inversiones JLD Ac 60 G Sur nO.18-30;  Llantas Uribe  Cl.60 G No.18-A-08 Sur;  Orllantas Cl.60 G Sur No.18-B-06;  Retrollantas SAS AC 61 Sur Bo.18-B-44;  Maurollantas Cl.61 D No.18-B Sur; Llantas Boston Av. Cl. 60 G Sur No.18-B-18;  HB Harris Cr. 18 No.60-G-03 Sur;  Llntas Emanuel Av.Cl.60 G No.18-B-37;  Llantas JM Martinez Cl.60 G No.18-b-45 SUR; </t>
  </si>
  <si>
    <t>No se realizaron para este trimestre.</t>
  </si>
  <si>
    <t>Se llevaron a cabo 5 operativos de prevención en diferentes barrios de la localidad los días 4 de Noviembre de 2015 (Carrera 17F entre calle 79 y 70A), 6 de Noviembre de 2015 (Carrera75 entre calle 57Z hasta 60A), 12 de Noviembre de 2015 (Calle67C entre carrera 18L hasta 18M, 10 de Noviembre de 2015 (carrera 17G entre diagonal 64 y calle 67), 19 de Noviembre de 2015 carrera 18C entre diagonal 65A y calle66).</t>
  </si>
  <si>
    <t xml:space="preserve">Realizar 5 actividades de prevención en materia de obras </t>
  </si>
  <si>
    <t>Actividades de prevención realizadas en materia de obras</t>
  </si>
  <si>
    <t>El indicador mide la cantidad de actividades de prevención en materia de obras  y cuya finalidad consiste en disminuir la formalización de actuaciones administrativas ya sea mediante talleres en etapa preliminar o en actividades y/o talleres en campo. Lo anterior en relación a la cantidad de actividades programadas.</t>
  </si>
  <si>
    <t>Actividad de prevención se refiere a: 
Talleres en etapa preliminar
Talleres dirigidos a la comunidad en zonas  definidas.
Difusión en Medios de comunicación comunitarios y/o espacios comunitarios
Cada alcaldía definiría la estrategia y en caso de elegir la segunda opción debe determinar que zona es la que va a intervenir.
El resultado va dirigido a disminuir las sanciones por infracciones al régimen de obras.</t>
  </si>
  <si>
    <r>
      <t xml:space="preserve">Se realizarón:  </t>
    </r>
    <r>
      <rPr>
        <b/>
        <sz val="10"/>
        <rFont val="Times New Roman"/>
        <family val="1"/>
      </rPr>
      <t>1.</t>
    </r>
    <r>
      <rPr>
        <sz val="10"/>
        <rFont val="Times New Roman"/>
        <family val="1"/>
      </rPr>
      <t xml:space="preserve"> 22 de Febrero de 2015, Recorrido quebrada la trompeta.
</t>
    </r>
    <r>
      <rPr>
        <b/>
        <sz val="10"/>
        <rFont val="Times New Roman"/>
        <family val="1"/>
      </rPr>
      <t>2,</t>
    </r>
    <r>
      <rPr>
        <sz val="10"/>
        <rFont val="Times New Roman"/>
        <family val="1"/>
      </rPr>
      <t xml:space="preserve">  05 de Marzo de 2015, Barrio república de Venezuela sector Cedritos.
</t>
    </r>
  </si>
  <si>
    <t xml:space="preserve">carpeta contentiva de copias de actas de las actividades de prevención </t>
  </si>
  <si>
    <t xml:space="preserve">se realizaron 2 actividades de prevención en materia de obras así: la primera, el día 25 de mayo de 2015 en el sector de candelaria la nueva se difundió normatividad urbanística, la segunda, el 12 de junio de 2015 charla informativa para la comunidad del sector Caracoli  </t>
  </si>
  <si>
    <t xml:space="preserve">carpeta contentiva de actas correspondientes a las actividades de prevención </t>
  </si>
  <si>
    <t>Se realizó el operativo en el Barrio J.J Rondón Villas de Bolívar el día 3 de agosto de 2015</t>
  </si>
  <si>
    <r>
      <t xml:space="preserve">Realizar </t>
    </r>
    <r>
      <rPr>
        <sz val="10"/>
        <color indexed="12"/>
        <rFont val="Arial"/>
        <family val="2"/>
      </rPr>
      <t>10</t>
    </r>
    <r>
      <rPr>
        <sz val="10"/>
        <rFont val="Arial"/>
        <family val="2"/>
      </rPr>
      <t xml:space="preserve"> operativos de control al funcionamiento en establecimientos de comercio</t>
    </r>
  </si>
  <si>
    <t>Operativos de control de infracciones, en establecimientos de comercio realizados</t>
  </si>
  <si>
    <t>El indicador mide el numero de operativos de control de infracciones establecimientos de comercio  realizados en relación con una cantidad de operativos programados</t>
  </si>
  <si>
    <t>N. de operativos de control en establecimientos de comercio realizados</t>
  </si>
  <si>
    <t>N. de operativos de control programados</t>
  </si>
  <si>
    <t>Los operativos que se realicen deben generar algún resultado o impacto, de igual manera se espera la participación de todas las entidades involucradas
La cantidad mínima de operativos a programar durante la vigencia es de 10</t>
  </si>
  <si>
    <t>Se llevaron a cano en este período los siguientes operativos: 
1. El 27 de Febrero  se realizó operativo  en el que se verificó la documentación de 12 estblecimientos, de los cuales se encontraron 4 sin actividad y/o cerrados, los 8 fueron; Bar Guiseppe Cl.66 A Sur No.17-C-36; Distribuidora Calccio Cl.71 I Sur No.27-D-03; Caoba Bar Discoteca Cl.71 I Sur No.27-F-07; Rincń del Bohemio Cr.17 B Bis No.64-A-36; Bar los Rewcuerdos de eLLA Cl.67 No.17-C-04 Sur; Bar el Rincón de los Viejitos Cl.71 I No.27-D-16 Sur, Bar Crossover Cl.71 I No.27-26 y Bar Guaro y Pochola Dg.69 A No.18-P-42 Sur, sin encontrar irregularidades. Se les dió una charla sobre Rumba Sana.  
2. El 13 de marzo de 2015 se desplazaron a los siguientes establecimientos para ejercer IVC: Cl.63 Sur No.20-26 P.2; Cl.68 B Sur No.49-C-39 P.2; Cl.68 A Sur No.49-C-33; Cr.49 C Bis A No.68-D-50 Sur; Cl.68 D Bis A Sur No.49-C-59; Cl68 B Sur No.63-75 Cas 358 y Tr.63 No.68-B-05 Sur. 
3. El 27 de mrzo de 2015 se realizó operativo de control en las siguientes direcciones: Cr.71 F No.62-A-50 Sur; Cr.48C No.68-B-16 Sur; Diag.68 B Sur No.48-C-03; Cl.64 Sur No.73-86 y Cl.63 Sur No.72-A-77.
4. Operativo a establecimientos de comercio ubicados en  Cl.62 Sur No.37-C-41/47; Cr.43 No.58 C 83; Cl.589 C Sur No.42-28; Cl.58 C No.42-14 Sur; Diag.59 G Sur No.38-09</t>
  </si>
  <si>
    <t xml:space="preserve">Se llevaron a cabo los  siguientes operativos: 
1. El 17 de Abril de 2015  se realizó vista de control a los siguientes  establecimientos: La Oficina Bar Cl.62 Sur No.37-C-41/47; Bar Yoly y sus amigos Cr.43 No.58-C-83 Sur; Billar El Líbano Cl.58 C Sur No.42-28;  Bar JV Cl.58 C No.42-14 Sur;  Chonita Dg.59 G Sur No.38-09; Club de billres El Paisa Tr.36 No.59-B-04 Sur; Rockola Bar  Lucio Cl.56 H No.63-59 Sur; Cigarreria Piza Cl.68 G Bis No.49-B-84 Sur.
2. El 22 de Mayo de 2015 se llevó a cabo operativo en los siguientes establecimientos de comercio, siendo citados para presentar documentación de ley 232 de 1995:  Beer Company Cr.22 G No.60-48 Sur; Bar la casa de mis recuerdos Kr.22 G No.60-48 Sur;  San Pues Bar L.23 mis m dirección;  Loding Club L.31 misma dirección;  Cigrarreria bar Flor Huila Tr.80  No.70-47 Sur;  Bar Punta Verde Tr. 50 No.70-17 Sur;  Danubio Asociación  Tr.50 No.69-D-54 Sur 
3.  eL 19 de junio de 2015  se realizó  otro operativo nocturno  en el sector de la Estancia a los siguientes establecimientos se les ejerció el control y vigilancia:  El Bar  Cl.57 Z No.75-22; Luna Bar de la 57  Dg.57 Z No.75-04; Mafe Salsa Bar  Dg.57Z No.75-10 Sur; Tienda de víveres y licores Lina Maria Dg.57 Z No.75-03 Sur ; Disco Bar Rockola y Son  Cr.75 No.57-R-91;  Club Billares Las Vegas Tr.85 Bis No.71-68;  Corporación Privada Vista Hermosa Tr.18 J Bis No.71-61 Sur; Sector Casalinda,  Santur Cl.59 Sur No.22-G-12; Clus Social Lupe  Cl.59 Sur No.22-G-12 L.204; </t>
  </si>
  <si>
    <t>Se realizo 1 operativo en establecimientos de comercio el dia 29 de Agosto de 2015, en los siguientes establecimiento de comercio: Carrera 20 No. 64 – 61, Sinaloa Bar Carrera 18 M BIS, Kom-zu-mir Carrera 49C BIS A No. 8A Sur – 18, La esquina sabrosonga Carrera 38 No. 63 – 44, Fantasias Bar Diagonal 66 No. 19 – 36, La rumbita Calle 63 No. 20A – 05, Fonda sumaneña A y F Carrera 20 No. 65 – 38 Sur.</t>
  </si>
  <si>
    <t>Se realizaron 3 operativos en establecimientos de comercio el dia 4 de Noviembre de 2015, 6 de noviembre de 2015 y y 20 de noviembre de 2015 (carrera 176 No. 64B – 22 sur, Carrera 176 No. 65A – 63 Sur, Carrera 176 No. 65 – 13, Carrera 176 No. 65 – 05 Sur, Carrera 176 No. 65 – 43 Sur, Carrera 176 No. 65A – 57 Sur, Carrera 176 No. 65 – 49 Sur, Carrera 176 No. 65 – 73, Carrera 176 No. 65B – 17Sur, Carrera 176 No. 65A – 45Sur, Carrera 22G N0. 58B – 03Sur)</t>
  </si>
  <si>
    <t>Realizar 5 operativos de control de infracciones en obras y urbanismo</t>
  </si>
  <si>
    <t>Operativos de control de infracciones, en obras y urbanismo realizados</t>
  </si>
  <si>
    <t>El indicador mide el numero de operativos de control de infracciones al régimen de obras  realizados en relación con una cantidad de operativos programados</t>
  </si>
  <si>
    <t>N. de operativos de control de obras y urbanismo realizados</t>
  </si>
  <si>
    <t xml:space="preserve">Los operativos que se realicen deben generar algún resultado o impacto </t>
  </si>
  <si>
    <t xml:space="preserve">se hicieron dos actividades de control en matera de obras y urbanismo así: una primera en J.J. Rondón el 28 de mayo de 2015 y una segunda actividad de control en el sector Caracoli el 5 de junio de 2015  </t>
  </si>
  <si>
    <t>Se realizó dos operativos:
Operativo de demolición predio Diagonal 69 F Bis A sur No. 42 A-13 el día 17 de julio de 2015
Operativo Caracolí  el día 15 de septiembre de 2015</t>
  </si>
  <si>
    <t>carpeta contentiva de actas correspondiena la oficina de obras</t>
  </si>
  <si>
    <t>Ejecutado 1 operativo en el barrio J.J. RENDON el día 16/10/2015.</t>
  </si>
  <si>
    <r>
      <t xml:space="preserve">Realizar </t>
    </r>
    <r>
      <rPr>
        <sz val="10"/>
        <color indexed="12"/>
        <rFont val="Arial"/>
        <family val="2"/>
      </rPr>
      <t>4</t>
    </r>
    <r>
      <rPr>
        <sz val="10"/>
        <rFont val="Arial"/>
        <family val="2"/>
      </rPr>
      <t xml:space="preserve"> operativos de control de ocupación  indebida de espacio público</t>
    </r>
  </si>
  <si>
    <t>Operativos de control de infracciones, en espacio público realizados</t>
  </si>
  <si>
    <t>El indicador mide el numero de operativos de control de infracciones en espacio público realizados en relación con una cantidad de operativos programados</t>
  </si>
  <si>
    <t>N°  de operativos de control de espacio público realizados</t>
  </si>
  <si>
    <t>N°  de operativos de control de espacio público programados</t>
  </si>
  <si>
    <t>Los operativos que se realicen deben generar algún resultado o impacto, de igual manera se espera la participación de todas las entidades involucradas
La cantidad mínima de operativos a programar durante la vigencia es de 4</t>
  </si>
  <si>
    <t>Se realizó 1 operativo de recuperación del espacio público en el sector de  Tabor Alta Loma – Brisas del Volador, en el que se realizó retiro de materiales de reciclaje.</t>
  </si>
  <si>
    <t xml:space="preserve">Se llevó a cabo operativo  en el sector Altos de la Cruz JJ Rondón, con el apoyo del DADEP, recuperando espacio público determinado como zona verde. Se retiraron cerramientos en latas, palos y polisombras y se procedió al retiro igualmente de muros en ladrillo  como hechos notorios. </t>
  </si>
  <si>
    <t>Se llevo a cabo operativo en J.J. Rendon, Humedal el Tunjo.</t>
  </si>
  <si>
    <t>Se llevo a cabo operativo de restitucion espacio publico J.J. Rondon – caseta</t>
  </si>
  <si>
    <t>Evitar 50% de las Peticiones (PQRS o requerimientos recibidos de manera escrita o verbal) vayan a reparto como acción policiva, mediante acciones de prevención o mediante Orientación directa  
(Secretaría General de Inspecciones)</t>
  </si>
  <si>
    <t>Peticiones (PQRS o recibidas de manera directa de manera escrita o verbal) que no van a reparto como acción policiva por actividades de prevención o por orientación directa.</t>
  </si>
  <si>
    <t>El indicador mide el porcentaje de peticiones (PQRS o recibidas de manera directa de manera escrita o verbal) que no van a reparto como acciones policivas, lo anterior se logra  mediante actividades de prevención o por orientación directa</t>
  </si>
  <si>
    <t>N° peticiones (pqrs o recibidas de manera directa de manera escrita o verbal) que no van a reparto como acción policiva</t>
  </si>
  <si>
    <t>N° de Ciudadanos atendidos con registro en ORFEO O SI- ACTUÁ</t>
  </si>
  <si>
    <t>Efectividad</t>
  </si>
  <si>
    <t>Orfeo o SI-ACTÚA</t>
  </si>
  <si>
    <t xml:space="preserve">El resultado o efecto  esperado de la meta consiste en evitar que se incremente el numero de acciones policivas que entran a reparto producto de la orientación directa o mediante actividades de prevención. </t>
  </si>
  <si>
    <r>
      <t xml:space="preserve">En el primer trimestre del año las acciones preventivas adelantadas fueron: </t>
    </r>
    <r>
      <rPr>
        <b/>
        <sz val="10"/>
        <color indexed="8"/>
        <rFont val="Arial"/>
        <family val="2"/>
      </rPr>
      <t>64</t>
    </r>
    <r>
      <rPr>
        <sz val="10"/>
        <color indexed="8"/>
        <rFont val="Arial"/>
        <family val="2"/>
      </rPr>
      <t xml:space="preserve"> ciudadanos orientados directamente; </t>
    </r>
    <r>
      <rPr>
        <b/>
        <sz val="10"/>
        <color indexed="8"/>
        <rFont val="Arial"/>
        <family val="2"/>
      </rPr>
      <t xml:space="preserve">59 </t>
    </r>
    <r>
      <rPr>
        <sz val="10"/>
        <color indexed="8"/>
        <rFont val="Arial"/>
        <family val="2"/>
      </rPr>
      <t xml:space="preserve">peticiones respondidas  </t>
    </r>
    <r>
      <rPr>
        <b/>
        <sz val="10"/>
        <color indexed="8"/>
        <rFont val="Arial"/>
        <family val="2"/>
      </rPr>
      <t>9</t>
    </r>
    <r>
      <rPr>
        <sz val="10"/>
        <color indexed="8"/>
        <rFont val="Arial"/>
        <family val="2"/>
      </rPr>
      <t xml:space="preserve"> visitas comunitarias realizadas y </t>
    </r>
    <r>
      <rPr>
        <b/>
        <sz val="10"/>
        <color indexed="8"/>
        <rFont val="Arial"/>
        <family val="2"/>
      </rPr>
      <t>47</t>
    </r>
    <r>
      <rPr>
        <sz val="10"/>
        <color indexed="8"/>
        <rFont val="Arial"/>
        <family val="2"/>
      </rPr>
      <t xml:space="preserve"> expresiones de opinion realizadas) para un total de 179 ciudadanos atendidos; de tales actividades se obtuvo  17 compromisos ciudadanos, 9 visitas comunitarias sin abrir contravencion y 64 ciudadanos orientadoos  es decir que del total el resultado es  90 acciones preventivas efectivas y se radicaron y abrieron en el mismo periodo 25 acciones policivas lo que equivale a una eficacia preventiva del 28% superando la meta propuesta</t>
    </r>
  </si>
  <si>
    <t>APLICATIVO INSTITUCIONAL SI ACTUA- TRABAJO COMUNITARIO- PETICIONES- RADICADOS DE ORFEO ASIGNADOS PARA RESPUESTA DENTRO DEL PERIODO- CARPETA DE GESTION RESPUESTA A PETICIONES 2015- EXPRESION DE OPINIONES 2015, VISITAS COMUNITAS 2015</t>
  </si>
  <si>
    <t xml:space="preserve">EN EL SEGUNDO  TRIMESTRE DEL AÑO LAS ACCIONES PREVENTIVAS ADELANTADAS FUERON: 38 CIUDADANOS ORIENTADOS DIRECTAMENTE; 63 PETICIONES RESPONDIDAS  56  VISITAS COMUNITARIAS REALIZADAS Y 35 EXPRESIONES DE OPINION REALIZADAS) PARA UN TOTAL DE 192 CIUDADANOS ATENDIDOS;    SE RADICARON Y ABRIERON EN EL MISMO PERIODO 28  ACCIONES POLICIVAS. 
DURANTE EL PRIMER Y SEGUNDO TRIMESTRE SE DA UN TOTAL DE 282 CIUDADANOS ATENDIDOS Y DURANTE EL MISMO PERIODO SE ABRIERON  53 ACCIONES POLICIVAS, ESTO REFLEJA 229 ACCIONES PREVENTIVAS DURANTE LOS DOS TRIMESTRES 81%.
</t>
  </si>
  <si>
    <t>EN EL TERCER TRIMESTRE DEL AÑO LAS ACCIONES PREVENTIVAS ADELANTADAS FUERON:  38 CIUDADANOS ORIENTADOS DIRECTAMENTE;  66 PETICIONES RESPONDIDAS;  11 VISITAS COMUNITARIAS REALIZADAS Y 29  EXPRESIONES DE OPINION REALIZADAS  PARA UN TOTAL DE 144 ACCIONES PREVENTIVAS.     SE RADICARON Y ABRIERON EN EL MISMO PERIODO 37 ACCIONES POLICIVAS. 
DURANTE EL PRIMER,  SEGUNDO Y TERCER  TRIMESTRE SE DA UN TOTAL DE 426 CIUDADANOS ATENDIDOS Y DURANTE EL MISMO PERIODO SE ABRIERON  90 ACCIONES POLICIVAS, ESTO REFLEJA 336  ACCIONES PREVENTIVAS DURANTE LOS TRES TRIMESTRES 78,87% 
CUMPLIMIENTO DE LA META</t>
  </si>
  <si>
    <r>
      <t xml:space="preserve">PARA EL CUARTO TRIMESTRE  LAS ACCIONES PREVENTIVAS ADELANTADAS FUERON:  CIUDADANOS ORIENTADOS DIRECTAMENTE 50;  57 PETICIONES RESPONDIDAS;  8 VISITAS COMUNITARIAS REALIZADAS Y 37  EXPRESIONES DE OPINION REALIZADAS  PARA UN TOTAL DE 152 ACCIONES PREVENTIVAS. SE RADICARON Y ABRIERON EN EL MISMO PERIODO 30 ACCIONES POLICIVAS. 
DURANTE EL 2015 EN TOTAL 578 CIUDADANOS FUERON ATENDIDOS Y DURANTE EL MISMO PERIODO SE ABRIERON 127  ACCIONES POLICIVAS, ESTO </t>
    </r>
    <r>
      <rPr>
        <b/>
        <sz val="10"/>
        <rFont val="Arial"/>
        <family val="2"/>
      </rPr>
      <t xml:space="preserve">REFLEJA UNA PREVENCION DEL 78% CUMPLIENDO LA META Y SUPERANDOLA
</t>
    </r>
  </si>
  <si>
    <t>Emitir 70% de las decisiones que pongan fin a las acciones policivas radicadas del 2014 y años anteriores</t>
  </si>
  <si>
    <t>Decisiones emitidas que pongan fin a las acciones policivas radicadas del 2014 y años anteriores</t>
  </si>
  <si>
    <t>El indicador mide el porcentaje de procesos policivos finalizados mediante prescripción, desistimiento, conciliación, caducidad o fallo, en relación con el inventario de querellas y contravenciones activas del 2014 y años anteriores que están pendientes de una decisión final.</t>
  </si>
  <si>
    <t>N° de decisiones emitidas que pongan fin a las acciones policivas radicadas en el 2014 y años anteriores</t>
  </si>
  <si>
    <t>N° de querellas y contravenciones  activas al 31 de diciembre del 2014</t>
  </si>
  <si>
    <t>Decisión se refiere a prescripción, desistimiento, conciliación, caducidad, fallo.
Se cuenta con 118 querellas y 42 contravenciones para un total de 160 a diciembre de 2014.  para lograr el 70% de la meta que seria 112 se repartira trimestralmente de la siguiente manera: I.24, II.32, III.32 y IV.24.</t>
  </si>
  <si>
    <t>A diciembre de 2014 se refleja en el aplicativo institucional si actua un inventario de 160  acciones policivas activas (118 querellas 42 contravenciones) es decir que el 70% equivale a 112 acciones policivas. para el primer trimestre de 2015 se terminaron definitivamente  28 acciones policivas que equivalen al 17% . superando la meta propuesta</t>
  </si>
  <si>
    <t>APLICATIVO INSTITUCIONAL ORFEO- CADA UNO DE LOS EXPEDIENTES TERMINADOS DENTRO DEL PERIODO- APLICATIVO INSTITUCIONAL SI ACTUA REVISANDO DE ACUERDO A LA SECUENCIA DEL EXPEDIENTE TERMINADO.</t>
  </si>
  <si>
    <t>PARA EL SEGUNDO  TRIMESTRE DE 2015 SE TERMINARON DEFINITIVAMENTE  29 ACCIONES POLICIVAS  DE LAS 31 PLANEADAS  POR TERMINAR; SIN EMBARGO,  PARA EL PRIMER TRIMESTRE DE 24 PLANEADAS SE TERMINARON 28   A LA FECHA EL ACUMULADO ESTABLECE EL CUMPLIMIENTO DE LA META</t>
  </si>
  <si>
    <t xml:space="preserve">PARA EL TERCER TRIMESTRE SE TERMINARON 24 ACCIONES POLICIVAS LO QUE EQUIVALE AL 15% . LA SUMA DE ACCIONES POLICIVAS TERMINADAS EN EL PRIMER Y SEGUNDO PERIDO EQUIVALE A 81. PARA EL TERCER PERIODO SE TERMINARON  24  ACCIONES POLICIVAS, ES DECIR QUE  EN EL TRANSCURSO DEL AÑO SE HAN TERMINADO  81 ACCIONES POLICIVAS LO QUE EQUIVALE AL 50,63% DE LA META PROYECTADA </t>
  </si>
  <si>
    <t>APLICATIVO INSTITUCIONAL SI ACTUA ACTUALIZADO PARA CADA UNO DE LOS EXPEDIENTES TERMINADOS DENTRO DEL PERIODO-</t>
  </si>
  <si>
    <t>PARA EL CUARTO  TRIMESTRE SE TERMINARON 10 ACCIONES POLICIVAS LO QUE EQUIVALE AL 10% DE LA META TOTAL.
LA SUMA DE ACCIONES POLICIVAS 2014 Y ANTERIORES TERMINADAS EN 2015 CORRESPONDE A 89 ACCIONES POLICIVAS, QUIERE  DECIR QUE  EQUIVALE AL 56% . LA META PROYECTADA ERA DEL 70% Y NO SE CUMPLIO TODA VEZ QUE CUANDO FUE PLANEADA SE CONTABA CON EL REEMPLAZO A TIEMPO DEL INSPECTOR TITULAR QUE TERMINO LABORES EN MARZO DE 2015 Y FUE REEMPLAZADO HASTA AGOSTO DE 2015, IGUALMENTE SE DEBE TENER EN CUENTA QUE A LA FECHA NO SE HA PROVISTO DE NOTIFICADOR PARA LAS INSPECCIONES, ELEMENTOS ESENCIALES PARA QUE LA LABOR SE DESARROLLE CON TOTAL NORMALIDAD.</t>
  </si>
  <si>
    <t xml:space="preserve">Emitir 50% de las decisiones que pongan fin a las acciones policivas radicadas en el 2015 </t>
  </si>
  <si>
    <t xml:space="preserve"> Decisiones emitidas que pongan fin a los proceso radicados en la vigencia 2015</t>
  </si>
  <si>
    <t>El indicador mide el porcentaje de procesos policivos finalizados mediante prescripción, desistimiento, conciliación, caducidad o fallo, en relación con las querellas y contravenciones activas y radicadas en 2015.</t>
  </si>
  <si>
    <t>N°  de decisiones emitidas que pongan fin a las acciones policivas radicadas en el 2015</t>
  </si>
  <si>
    <t>N°  de procesos policivos radicados y activos en la vigencia 2015</t>
  </si>
  <si>
    <t>Decisión se refiere a prescripción, desistimiento, conciliación, caducidad, fallo.</t>
  </si>
  <si>
    <t>En el primer trimestre de 2015 se recibieron y radicaron 25 acciones policivas y 2 contravenciones – consecutivos de radicacion del 11400 a 11442 y 001 y 002 respectivamente, de las cuales se terminaron por conciliacion, desistimiento, orden de policia seis (6) acciones policivas (11411,11412,11419,11407,11413) lo que equvale al  20% del total de acciones radicadas en el periodo. cumpliendo la meta programada</t>
  </si>
  <si>
    <t>CADA UNO DE LOS EXPEDIENTES ABIERTOS PARA LAS ACCIONES POLICIVAS RADICADAS CON CONSECUTIVO 11400 A 11442- APLICATIVO INSTITUCIONAL SI ACTUA</t>
  </si>
  <si>
    <r>
      <t>EN ELSEGUNDO TRIMESTRE DE 2015 SE RECIBIERON Y RADICARON 24 QUERELLAS Y 4 CONTRAVENCIONES – CONSECUTIVOS DE RADICACION DEL 11423 A 11446 Y 003 A  006 RESPECTIVAMENTE, PARA UN TOTAL  EN LO QUE VA DEL AÑO DE 55 ACCIONES POLICIVAS; DE LAS CUALES SE TERMINARON POR CONCILIACION, DESISTIMIENTO, ORDEN DE POLICIA ENTRE OTRAS:  CATORCE (14) ACCIONES POLICIVAS (11417,11424,11431,11423,03,11439,11438,11435,11434,11440,04,11410,11404,11405)</t>
    </r>
    <r>
      <rPr>
        <b/>
        <sz val="10"/>
        <color indexed="8"/>
        <rFont val="Arial"/>
        <family val="2"/>
      </rPr>
      <t xml:space="preserve"> LO QUE EQUVALE AL  26% .
</t>
    </r>
    <r>
      <rPr>
        <sz val="10"/>
        <rFont val="Arial"/>
        <family val="2"/>
      </rPr>
      <t xml:space="preserve">
</t>
    </r>
    <r>
      <rPr>
        <b/>
        <sz val="10"/>
        <color indexed="8"/>
        <rFont val="Arial"/>
        <family val="2"/>
      </rPr>
      <t>Durante el primer y segundo trimestre se finalizaron 20 y estan activas 55 para un porcentaje de 36,36%</t>
    </r>
  </si>
  <si>
    <t>EN EL TERCER  TRIMESTRE DE 2015 SE RECIBIERON Y RADICARON 32 QUERELLAS Y 5 CONTRAVENCIONES – 
CONSECUTIVOS DE RADICACION DEL 11447 AL  11478 Y 08 A  012 RESPECTIVAMENTE, DE LAS CUALES SE ARCHIVARON ONCE (11)  ACCIONES POLICIVAS (11466,11432,11449,,11448,11442,11457,11458,11459,11408,11454,11441)
  EN LO QUE VA DEL AÑO, SE HAN RADICADO  86 ACCIONES POLICIVAS; DE LAS CUALES SE TERMINARON POR CONCILIACION, DESISTIMIENTO, ORDEN DE POLICIA ENTRE OTRAS:  TREINTA Y UNA (31) ACCIONES POLICIVAS  LO QUE EQUVALE AL  36,05% .
SE HA CUMPLIDO EN ESTE PERIODO LA META DEL AÑO</t>
  </si>
  <si>
    <t>S ABIERTOS PARA LAS ACCIONES POLICIVAS RADICADAS CON CONSECUTIVO 11447 A 11478 Y CONTRAVENCIONES 008 A 011 REGISTRADAS EN EL  APLICATIVO INSTITUCIONAL SI ACTUA</t>
  </si>
  <si>
    <r>
      <t xml:space="preserve">EN EL CUARTO  TRIMESTRE DE 2015 SE RECIBIERON Y RADICARON 26 QUERELLAS Y 4 CONTRAVENCIONES – 
CONSECUTIVOS DE RADICACION DEL 11479 AL  11504 Y012 AL  015-15 RESPECTIVAMENTE,  SE ARCHIVARON  EN EL MISMO PERIODO TREINTA Y UN (31)  ACCIONES POLICIVAS VIGENCIA 2015. (11432,11478,11474,11476,11477,11444,11461,11414,1140911406,11422,11472.11486,11480,11490,11488,11427,11418,11403,11460,11493,11487,11495,11497,11455,11475,114691,11420,11429,11401 Y 007-15)
  EN 2015 SE RECIBIERON 127 ACCIONES POLICIVAS EN TOTAL (112 QUERELLAS Y 15 CONTRAVENCIONES); DE LAS CUALES SE TERMINARON POR CONCILIACION, DESISTIMIENTO, ORDEN DE POLICIA ENTRE OTRAS:  SESENTA Y CUATRO  (64) ACCIONES POLICIVAS  (61 QUERELLAS Y 3 CONTRAVENCIONES) LO QUE EQUVALE AL  50%  DEL TOTAL.  </t>
    </r>
    <r>
      <rPr>
        <b/>
        <sz val="10"/>
        <rFont val="Arial"/>
        <family val="2"/>
      </rPr>
      <t xml:space="preserve">CUMPLIMIENDO DE LA META PACTADA
</t>
    </r>
  </si>
  <si>
    <t>CADA UNO DE LOS EXPEDIENTES ABIERTOS PARA LAS ACCIONES POLICIVAS RADICADAS CON CONSECUTIVO 11479 A 11504- APLICATIVO INSTITUCIONAL SI ACTUA</t>
  </si>
  <si>
    <t>Lograr en 15  días la realización de la audiencia de conciliación, Secretaría General de las Inspecciones de Policía o Corregidores (tiempo maximo)</t>
  </si>
  <si>
    <r>
      <t>Promedio de días para la  realizaci</t>
    </r>
    <r>
      <rPr>
        <sz val="10"/>
        <rFont val="Arial"/>
        <family val="2"/>
      </rPr>
      <t>ón de audiencias de conciliación</t>
    </r>
  </si>
  <si>
    <t>El indicador mide el promedio de días en el cual se están llevando a cabo las audiencias de conciliación efectivamente realizadas</t>
  </si>
  <si>
    <r>
      <t>Sumatoria de d</t>
    </r>
    <r>
      <rPr>
        <sz val="10"/>
        <rFont val="Arial"/>
        <family val="2"/>
      </rPr>
      <t>ías para la realización de todas las audiencias de conciliación</t>
    </r>
  </si>
  <si>
    <t>N° de Audiencias realizadas.</t>
  </si>
  <si>
    <t>Eficiencia</t>
  </si>
  <si>
    <t>La meta hace mención a las audiencias efectivamente realizadas.
La programación debe realizarse con base en el promedio histórico.</t>
  </si>
  <si>
    <t xml:space="preserve">En el primer trimestre de 2015 se recibieron 23 querellas de parte , dentro de las cuales se programo fecha para audiencia de conciliación en cada una de ellas en un termino de 142 dias en el trimestre lo que equivale a un promedio de 6 dias de diferencia en cada una de ellas entre la fecha de radicacion de la querella y la fecha de la audiencia de conciliacion. superando la meta propuesta </t>
  </si>
  <si>
    <t>CADA UNA DE LAS QUERELLAS RECIBIDAS EN EL TRIMESTRE Y QUE CORRESPONDE A LA SECUENCIA  11400 A 11442- APLICATIVO INSTITUCIONAL SI ACTUA</t>
  </si>
  <si>
    <r>
      <t>EN EL SEGUNDOTRIMESTRE DE 2015 SE RECIBIERON 24 QUERELLAS DE PARTE , DENTRO DE LAS CUALES SE PROGRAMO FECHA PARA AUDIENCIA DE CONCILIACIÓN EN CADA UNA DE ELLAS EN UN TERMINO DE</t>
    </r>
    <r>
      <rPr>
        <b/>
        <sz val="10"/>
        <color indexed="8"/>
        <rFont val="Arial"/>
        <family val="2"/>
      </rPr>
      <t xml:space="preserve">151 </t>
    </r>
    <r>
      <rPr>
        <sz val="10"/>
        <color indexed="8"/>
        <rFont val="Arial"/>
        <family val="2"/>
      </rPr>
      <t xml:space="preserve">DIAS EN EL TRIMESTRE, LO QUE EQUIVALE A UN </t>
    </r>
    <r>
      <rPr>
        <b/>
        <sz val="10"/>
        <color indexed="8"/>
        <rFont val="Arial"/>
        <family val="2"/>
      </rPr>
      <t>PROMEDIO DE 6 DIAS</t>
    </r>
    <r>
      <rPr>
        <sz val="10"/>
        <color indexed="8"/>
        <rFont val="Arial"/>
        <family val="2"/>
      </rPr>
      <t xml:space="preserve"> DE DIFERENCIA EN CADA UNA DE ELLAS ENTRE LA FECHA DE RADICACION DE LA QUERELLA Y LA FECHA DE LA AUDIENCIA DE CONCILIACION. SUPERANDO LA META PROPUESTA </t>
    </r>
  </si>
  <si>
    <r>
      <t>EN EL TERCER TRIMESTRE DE 2015 SE RECIBIERON 32 QUERELLAS DE PARTE , DENTRO DE LAS CUALES SE PROGRAMO FECHA PARA AUDIENCIA DE CONCILIACIÓN EN CADA UNA DE ELLAS EN UN TERMINO DE</t>
    </r>
    <r>
      <rPr>
        <b/>
        <sz val="10"/>
        <color indexed="8"/>
        <rFont val="Arial"/>
        <family val="2"/>
      </rPr>
      <t xml:space="preserve">175  </t>
    </r>
    <r>
      <rPr>
        <sz val="10"/>
        <color indexed="8"/>
        <rFont val="Arial"/>
        <family val="2"/>
      </rPr>
      <t xml:space="preserve">DIAS EN EL TRIMESTRE, LO QUE EQUIVALE A UN </t>
    </r>
    <r>
      <rPr>
        <b/>
        <sz val="10"/>
        <color indexed="8"/>
        <rFont val="Arial"/>
        <family val="2"/>
      </rPr>
      <t>PROMEDIO DE 5 DIAS</t>
    </r>
    <r>
      <rPr>
        <sz val="10"/>
        <color indexed="8"/>
        <rFont val="Arial"/>
        <family val="2"/>
      </rPr>
      <t xml:space="preserve"> DE DIFERENCIA EN CADA UNA DE ELLAS ENTRE LA FECHA DE RADICACION DE LA QUERELLA Y LA FECHA DE LA AUDIENCIA DE CONCILIACION. SUPERANDO LA META PROPUESTA </t>
    </r>
  </si>
  <si>
    <t>CADA UNO DE LOS EXPEDIENTES ABIERTOS PARA LAS ACCIONES POLICIVAS RADICADAS CON CONSECUTIVO 11447 A 11478 REGISTRADAS EN EL  APLICATIVO INSTITUCIONAL SI ACTUA</t>
  </si>
  <si>
    <r>
      <t>EN ELCUARTO TRIMESTRE DE 2015 SE RECIBIERON 26 QUERELLAS DE PARTE , DENTRO DE LAS CUALES SE PROGRAMO FECHA PARA AUDIENCIA DE CONCILIACIÓN EN CADA UNA DE ELLAS EN UN TERMINO DE 201</t>
    </r>
    <r>
      <rPr>
        <b/>
        <sz val="10"/>
        <color indexed="8"/>
        <rFont val="Arial"/>
        <family val="2"/>
      </rPr>
      <t xml:space="preserve">  </t>
    </r>
    <r>
      <rPr>
        <sz val="10"/>
        <color indexed="8"/>
        <rFont val="Arial"/>
        <family val="2"/>
      </rPr>
      <t xml:space="preserve">DIAS EN EL TRIMESTRE, LO QUE EQUIVALE A UN </t>
    </r>
    <r>
      <rPr>
        <b/>
        <sz val="10"/>
        <color indexed="8"/>
        <rFont val="Arial"/>
        <family val="2"/>
      </rPr>
      <t>PROMEDIO DE 8 DIAS</t>
    </r>
    <r>
      <rPr>
        <sz val="10"/>
        <color indexed="8"/>
        <rFont val="Arial"/>
        <family val="2"/>
      </rPr>
      <t xml:space="preserve"> DE DIFERENCIA EN CADA UNA DE ELLAS ENTRE LA FECHA DE RADICACION DE LA QUERELLA Y LA FECHA DE LA AUDIENCIA DE CONCILIACION. SUPERANDO LA META PROPUESTA  </t>
    </r>
    <r>
      <rPr>
        <b/>
        <sz val="10"/>
        <color indexed="8"/>
        <rFont val="Arial"/>
        <family val="2"/>
      </rPr>
      <t>CUMPLIMIENTO TOTAL DE LA META PACTADA</t>
    </r>
  </si>
  <si>
    <t>Evacuar XXX% de los procesos generados por retención de bienes por la ocupación del espacio público</t>
  </si>
  <si>
    <t>Procesos generados por retención de bienes por la ocupación del espacio público evacuados</t>
  </si>
  <si>
    <t xml:space="preserve">El indicador mide el porcentaje de procesos evacuados que se reciban durante el trimestre y que son  generados por por retención de bienes por la ocupación indebida del espacio público </t>
  </si>
  <si>
    <t xml:space="preserve">N. de procesos evacuados </t>
  </si>
  <si>
    <t xml:space="preserve">N. de procesos recibidos durante el trimestre
</t>
  </si>
  <si>
    <r>
      <t xml:space="preserve"> </t>
    </r>
    <r>
      <rPr>
        <sz val="10"/>
        <rFont val="Arial"/>
        <family val="2"/>
      </rPr>
      <t xml:space="preserve">La meta hace referencia a evitar la acumulación  de los elementos en bodega, igualmente mide la evacuación de los elementos por un proceso generado por la utilización indebida del espacio público; Cada persona, infractor o vendedor tiene un proceso independiente. </t>
    </r>
  </si>
  <si>
    <t>Garantizar las condiciones de convivencia pacífica, seguridad humana, el ejercicio de derechos y libertades para contribuir al mejoramiento de la calidad de vida en Bogotá</t>
  </si>
  <si>
    <t>Establecer el índice de satisfacción de nuestros usuarios y beneficiarios de los procesos, con el fin de contribuir a mejorar la calidad de vida de las personas del Distrito Capital</t>
  </si>
  <si>
    <t>GESTIÓN PARA LA CONVIVENCIA Y SEGURIDAD INTEGRAL</t>
  </si>
  <si>
    <t>Motivar a 450 personas para que cuenten con herramientas en el manejo adecuado de los conflictos</t>
  </si>
  <si>
    <t>Personas Motivadas en  herramientas para el manejo adecuado de conflictos</t>
  </si>
  <si>
    <t>El indicador mide la cantidad de personas motivadas en herramientas que les permitan manejar adecuadamente los conflictos, lo anterior en relación con la programación de una cantidad de personas determinada trimestralmente</t>
  </si>
  <si>
    <t>Número de  personas motivadas</t>
  </si>
  <si>
    <t>Número de personas programadas</t>
  </si>
  <si>
    <t xml:space="preserve">En este primer trimestre se realizaron 5 talleres  de Motivación para la convivencia  en los cuales participaron 90 ciudadanos , usuarios de la Fiscalia y de la Unidad de Mediaciòn y Conciliaciòn </t>
  </si>
  <si>
    <t>Archivo UMC</t>
  </si>
  <si>
    <t xml:space="preserve">En este segundo trimestre  se realizaron 8 talleres  de Motivación para la convivencia  en los cuales participaron 249 ciudadanos , usuarios de  la Unidad de Mediaciòn y Conciliaciòn y se supero lo programado teniendo en cuenta el convenio con la Policia Metropolitana que se estabecio a nivel Distrital y la UMC Ciudad Bolivar esta apoyando con algunos talleres </t>
  </si>
  <si>
    <t xml:space="preserve">En este Tercer trimestre trimestre  se realizaron 8 talleres  de Motivación para la convivencia  en los cuales participaron 189 ciudadanos ,  usuarios de  la Unidad de Mediaciòn y  Conciliaciòn y Ciudadadania en general,  superando lo programado teniendo en cuenta que se da inicio a proceso de capacitaciòn con dos grupos como son  integrantes de grupos religiosos a nivel Distrital  y usuarias de cuatro hogares FAMi del ICBF de la localidad,  procesos que continuaran su desarrollo en el siguiente trimestre. </t>
  </si>
  <si>
    <t>En este trimestre se realizaron 9 talleres  de Motivaciòn para la convivencia  en los cuales participaron 221 personas de la localidad..  Se destaca el cumplimiento y superaciòn de esta en el  año presente, toda vez que en total fueron 749 personas participantes de este procedimiento siendo lo proyectado para el año 450 personas.</t>
  </si>
  <si>
    <t>Realizar 50 acompañamientos a procesos sociales de los AVCC  para mejorar los servicios prestados a la comunidad</t>
  </si>
  <si>
    <t xml:space="preserve">Acompañamientos realizados a procesos sociales de los AVCC </t>
  </si>
  <si>
    <t>El indicador mide la cantidad de Acompañamientos realizados a procesos sociales de los AVCC (Reuniones y visitas a PA) con el fin de mejorar el servicio, lo anterior en relación con la programación de una cantidad determinada de acompañamientos.</t>
  </si>
  <si>
    <t>N°  de acompañamientos realizados a procesos sociales de los AVCC</t>
  </si>
  <si>
    <t>N° de acompañamientos programados a procesos sociales de los AVCC</t>
  </si>
  <si>
    <t>Acompañamiento hace referencia : Reuniones de la red local de AVCC y vistas a PAC</t>
  </si>
  <si>
    <t>En este primer trimestre se realizaron 21 visitas a PAC y una reuniòn  con la Red Local de AVCC, Para un total de 22 acompañamientos a los AVCC y  como valor agregado se pariticipo en la inaguraciòn de tres nuevos PAC La Cumbre, El Tesoro, y Los Luceros con el apoyo de Coroporaciòn Parnets de Colombia</t>
  </si>
  <si>
    <t>En este segundo  trimestre se realizaron 35 visitas a PAC y  3  reuniones  con la Red Local de AVCC, Para un total de 38 acompañamientos a los AVCC, esta meta tambièn se supero en lo programado , teniendo en cuenta que se dio apertuta a tres nuevos PAC La Cumbre, El Tesoro, y Los Luceros.</t>
  </si>
  <si>
    <t>En este tercer  trimestre se realizaron 17 visitas a PAC y  1  reunion  con la Red Local de AVCC, Para un total de 18 acompañamientos a los AVCC, esta meta tambièn se supero en lo programado.  Por el acompñaamiento que se da a dos de los PAC inagurados en este año.</t>
  </si>
  <si>
    <t>En el ultimo trimestre se realizaron 12 acompñamientos a procesos sociales  con los  AVCC de la Localidad.  Meta que igualmente se supero ya que lo programado era 50 acompañamiento y en total del año se realizaron 91 acompañamientos a procesos sociales.</t>
  </si>
  <si>
    <r>
      <t>Alcanzar el</t>
    </r>
    <r>
      <rPr>
        <sz val="10"/>
        <color indexed="10"/>
        <rFont val="Arial"/>
        <family val="2"/>
      </rPr>
      <t xml:space="preserve"> 85</t>
    </r>
    <r>
      <rPr>
        <sz val="10"/>
        <color indexed="8"/>
        <rFont val="Arial"/>
        <family val="2"/>
      </rPr>
      <t>% en el nivel de satisfacción del servicio de todo el proceso de mediación institucional</t>
    </r>
  </si>
  <si>
    <t xml:space="preserve">Nivel alcanzado de satisfacción del servicio de todo el proceso de mediación institucional </t>
  </si>
  <si>
    <t>El indicador mide el nivel de satisfacción del servicio sobre una base numérica de tres preguntas que se evalúan de 1 a 5.
La puntuación obtenida es la suma de todos los puntos obtenidos en los formatos y esto se divide sobre la puntuación máxima a obtener (N° de formatos * 15) este es el denominador asumiendo que todos los que registran el formato califican todas las preguntas con una puntuación de 5.</t>
  </si>
  <si>
    <r>
      <t xml:space="preserve">Sumatoria de puntuación obtenida en todos los  </t>
    </r>
    <r>
      <rPr>
        <sz val="10"/>
        <rFont val="Arial"/>
        <family val="2"/>
      </rPr>
      <t>Formatos de consulta sobre satisfacción del servicio</t>
    </r>
  </si>
  <si>
    <t xml:space="preserve"> (N° de  Formatos de consulta sobre satisfacción del servicio)*15</t>
  </si>
  <si>
    <t>Formato tabulación encuesta del servicio de mediación</t>
  </si>
  <si>
    <t xml:space="preserve">En este primer trimestre se realizaron 53 mediaciones 113 encuestas aplicadas es decir,  113*15= 1695 siendo este el denominador y 1623 el nùmerador  arrojando un porcentaje del 96%.  </t>
  </si>
  <si>
    <t xml:space="preserve">En este segundo trimestre se realizaron 35 mediaciones  77 encuestas aplicadas es decir,  77*15= 1155 siendo este el denominador  1108 y 1155 el nùmerador  arrojando un porcentaje del 96%.  </t>
  </si>
  <si>
    <t xml:space="preserve">En este tercer trimestre se realizaron 54 mediaciones  143 encuestas aplicadas es decir,  143*15= 2145 siendo  este el denominador   y 2048 el nùmerador  arrojando un porcentaje del 95%.  </t>
  </si>
  <si>
    <r>
      <t xml:space="preserve">En el cuarto trimestre se realizaron  54 mediaciones 118 encuestas aplicadas es decir, 118*15= 1770  siendo este el denominador y 1674 el nùmerador  arrojando un porcentaje del 94% </t>
    </r>
    <r>
      <rPr>
        <sz val="10"/>
        <color indexed="10"/>
        <rFont val="Arial"/>
        <family val="2"/>
      </rPr>
      <t xml:space="preserve"> </t>
    </r>
    <r>
      <rPr>
        <sz val="10"/>
        <rFont val="Arial"/>
        <family val="2"/>
      </rPr>
      <t xml:space="preserve">.  En promedio anual esta meta logro un porcentaje de satisfacciòn del servicio del    95%                                                                                                                                                                                                                                                                    </t>
    </r>
  </si>
  <si>
    <t xml:space="preserve">Realizar 24 actividades orientadas a la prevención de la conflictividad de cada localidad </t>
  </si>
  <si>
    <t>Actividades de prevención realizadas, basadas en la conflictividad de cada localidad</t>
  </si>
  <si>
    <t xml:space="preserve">El indicador mide la cantidad de actividades de prevención enfocadas a una conflictividad determinada de cada localidad y que no se suplen con las actividades de prevención de las UMC, Secretarias de Inspecciones e Inspecciones de policía. Las actividades se desarrollan en relación con una cantidad de actividades programada durante la vigencia
</t>
  </si>
  <si>
    <t xml:space="preserve">N°  de actividades de prevención realizadas
</t>
  </si>
  <si>
    <t>N°  de actividades de prevención programadas</t>
  </si>
  <si>
    <t>La responsabilidad de la meta recae en las casas de justicia, sin embargo, las coordinaciones jurídicas pueden asumir la ejecución de esta meta siempre y cuando la medición no se duplique con el registro de otra meta del plan.</t>
  </si>
  <si>
    <t xml:space="preserve">Se ha desarrollado 16 actividades de prevencion con las barrasm futboleras, en Barlovento, La Coruña, La Estancia , Sierra Morena, Perdomo, Universidad Distrital, Casa Linda
Se ha tocado temas de derechos humanos y humanizacion del conflicto
Respeto por el igual 
El futbol y la no violencia 
Consumo y manejo de sustancias Psicoactivas 
Con un promedio de mas de 150 jovenes de la localidad </t>
  </si>
  <si>
    <t>Actas archivo de referente de seguridad</t>
  </si>
  <si>
    <t>Se desarrollaron seis capacitaciones orientadas a la prevención de la conflictividad de cada localidad entre las cuales podemos mencionar, reuniones con  los jóvenes barristas de la localidad y algunas instituciones Distritales, como los son, Alcaldía Local, Estación de Policía de Ciudad Bolivar, Subdirección Local de Integración Social, UBA movil y CAMAD del Hospital,  las cuales se desarrollaron asi.                                                                 1. Reunion con el comandante y subcomandante de la estación de policía de Ciudad Bolívar, febrero 10, lugar alcaldía local, con los seis gestores barristas de la localidad, fin llegar acuerdos y compromisos para la resolucion de conflictos y respeto de la autoridad, planificación de encuentros y reuniones de seguridad local para las barras de la localidad.                                         2. Reunion con la subdirección local de integración social, con el fin de hacer una presentación de los servicios que ellos que tienen y mejorar los procesos juveniles de la localidad y la marginalidad de los conflictos y los actores violentos, lugar alcaldía local.                                              3. Reunión de los referentes locales de barras, y gestor local de la mesa local de barras, para la lectura de conflictos, identificación de procesos y mitigación de la violencia en los barrios seleccionados por los barristas locales y la exposición de los problema juveniles, lugar alcaldía local, fecha 20 de abril                                             4. Reunion de la UBA movil y el CAMAD, con el fin de identificar y mejorar las condiciones sociales, mitigar la violencia y estructurar la lectura de las barras y su  contexto social para los jóvenes de Millonarios fraccion izquierda, parque Cipres el   22 de abril                                                                           5.  Reunion de la UBA movil y el CAMAD, con el fin de identificar y mejorar las condiciones sociales, mitigar la violencia y estructurar la lectura de las barras y su  contexto social para los jovenes de Nacional, lugar parque de barlovento y la Coruña dia 26 de mayo                           6.  Reunión de la UBA movil y el CAMAD, con el fin de identificar y mejorar las condiciones sociales, mitigar la violencia y estructurar la lectura de las barras y su  contexto social para los jóvenes de la Blue Rain, lugar universidad distrital 15 de junio</t>
  </si>
  <si>
    <r>
      <t xml:space="preserve">En la información presentada a continuación, se hace referencia a los periodos comprendidos por el tercer y cuatro trimestre  del año 2015,  el TERCER periodo se realizaron las siguientes capacitaciones,1, junio 17 el futbol un elemento de paz para un total de 20 jovenes barristas de millonarios en el parque de la coruña, 2, junio 23  el liderazgo y la toma de desiciones en el parque de barlovento para la hinchada de nacional, para un total de 15 jovenes barristas, 3, julio 15 el futbol y la construccion social, parque de la estancia para jóvenes  20 jóvenes de millonarios, 4, julio 30 el futbol un elemento de paz, parque del perdomo para 18 jovenes barristas de Santa Fe, 5, agosto 11 se desarrollo la capacitacion en el barrio sierra morena para 25 jovenes barristas, en manejo de conflictividades , 6, agosto 25 en el barrio la coruña se desarrollo una capacitación en manejo de conflictividades para  20 jovenes de la barra de nacioal, en el CUARTO trimestre se desarrollaron seis capacitacines para las seis barras, con el mismo eje tematico, el código de policia, ley de infancia y adolescencia y el manejo de la violencia, las fechas estuvieron distribuidas de la siguiente manera, 1, Club los Millonarios, comandos azules derecha septiembre 22 para un total de 15 jovenes , 2, Comandos Azules Izquierda 29 de septiembre para un total de 25 jovenes, 3, Blue Rian de Millonarios octubre 13 para un total de 12 jovenes, </t>
    </r>
    <r>
      <rPr>
        <b/>
        <sz val="10"/>
        <rFont val="Arial"/>
        <family val="2"/>
      </rPr>
      <t>4,</t>
    </r>
    <r>
      <rPr>
        <sz val="10"/>
        <rFont val="Arial"/>
        <family val="2"/>
      </rPr>
      <t xml:space="preserve"> la funebre del america de cali, ocbtubre 26 para un total de 18 jovenes </t>
    </r>
    <r>
      <rPr>
        <b/>
        <sz val="10"/>
        <rFont val="Arial"/>
        <family val="2"/>
      </rPr>
      <t>5,</t>
    </r>
    <r>
      <rPr>
        <sz val="10"/>
        <rFont val="Arial"/>
        <family val="2"/>
      </rPr>
      <t xml:space="preserve"> barristas, club atletico nacional 12 de noviembre parque barlovento para 19 jovenes, </t>
    </r>
    <r>
      <rPr>
        <b/>
        <sz val="10"/>
        <rFont val="Arial"/>
        <family val="2"/>
      </rPr>
      <t>6,</t>
    </r>
    <r>
      <rPr>
        <sz val="10"/>
        <rFont val="Arial"/>
        <family val="2"/>
      </rPr>
      <t xml:space="preserve"> club independiente santa fe, parque barlovento para 14 personas</t>
    </r>
  </si>
  <si>
    <t xml:space="preserve">Realizar 4 actividades de promoción que permitan posicionar los servicios de las casas de justicia (afiches, plegables, web, etc)
</t>
  </si>
  <si>
    <t>Actividades de promoción realizadas que permitan posicionar los servicios de las casas de justicia (afiches, plegables, web, etc)</t>
  </si>
  <si>
    <t>El indicador mide la cantidad de actividades de promoción del portafolio de servicios de las casas de justicia. Lo anterior en relación a una cantidad de actividades programadas.</t>
  </si>
  <si>
    <t>N. de actividades de promoción realizadas</t>
  </si>
  <si>
    <t xml:space="preserve"> N. de actividades de promoción programadas</t>
  </si>
  <si>
    <t>Se realizó una charla informativa en el barrio Divino Niño a un grupo de 207 padres de familia vinculados al programa de Visión Mundial</t>
  </si>
  <si>
    <t xml:space="preserve">Listados de asistencia Archivo Casa de Justicia </t>
  </si>
  <si>
    <t>Se realizó una charla de difusión de serviicios  en el barrio Buenos Aires a un grupo de 187 padres de familia vinculados al programa de Visión Mundial</t>
  </si>
  <si>
    <t>Listados de asistencia que reposan en el archivo de Casa de Justicia.</t>
  </si>
  <si>
    <t>Se realizó un  taller de difusión de servicios en el colegio Distrital la Joya a un grupo de 52 padres de familia de la institucion educativa .</t>
  </si>
  <si>
    <t>Listado de asistencia que reposa en el archivo de la coordinación de la Casa de Justiicia.</t>
  </si>
  <si>
    <r>
      <t>Realizar</t>
    </r>
    <r>
      <rPr>
        <sz val="10"/>
        <color indexed="12"/>
        <rFont val="Arial"/>
        <family val="2"/>
      </rPr>
      <t xml:space="preserve"> 2</t>
    </r>
    <r>
      <rPr>
        <sz val="10"/>
        <color indexed="8"/>
        <rFont val="Arial"/>
        <family val="2"/>
      </rPr>
      <t xml:space="preserve"> actividades de atención extra murales o en las casas de justicia móvil</t>
    </r>
  </si>
  <si>
    <t>Actividades de atención extra murales o en las casas de justicia móvil realizadas</t>
  </si>
  <si>
    <t>El indicador mide la cantidad de actividades de atención a los ciudadanos en marco del programa Casa de Justicia, la cual se puede desarrollar bajo el mecanismo de Casa de Justicia Móvil, o mediante la atención extramural. Lo anterior en relación con una cantidad determinada de actividades programadas.</t>
  </si>
  <si>
    <t>N. de actividades de atención extra murales o en las casas de justicia móvil realizadas</t>
  </si>
  <si>
    <t>N. de actividades de atención extra murales o en las casas de justicia móvil programadas</t>
  </si>
  <si>
    <t>en la casa de justicia no se ha designado coordinador por parte de gestión humana hasta el día de hoy, por lo tanto se dificulta la programación de las actividades.</t>
  </si>
  <si>
    <t xml:space="preserve">Realizar 3 acciones de sensibilización para el acatamiento voluntario en normas de convivencia
</t>
  </si>
  <si>
    <t>Acciones de sensibilización para el acatamiento voluntario en normas de convivencia realizadas</t>
  </si>
  <si>
    <t>El indicador mide la cantidad de acciones de sensibilización que realizan los secretarios generales de inspecciones para para el acatamiento voluntario en normas de convivencia con el fin de contribuir con la prevención de las infracciones. Lo anterior en relación con una cantidad determinada de acciones programadas</t>
  </si>
  <si>
    <t>N. de acciones de sensibilización realizadas</t>
  </si>
  <si>
    <t>N. de acciones de sensibilización programadas.</t>
  </si>
  <si>
    <t>Se realizo jornada de sencibilizacion y acatamiento voluntario de normas de convivencia en especial estrategia de comparendo ambiental  el 04/03/2015, en la calle 75 sur 46b 16 barrio jerusalen tanque- comunidad educativa. registro de asistencia 48 ciudadanos padres de familia – se brindo capacitacion en aulas de clase y a los padres de familia impactando en la comunidad alrededor de 300 ciudadanos. comunidad en general.</t>
  </si>
  <si>
    <t>CARPETA DE TRABAJO COMUNITARIO I TRIMESTRE- REPORTE DE SI ACTUA TRABAJO COMUNITARIO- JORNADAS</t>
  </si>
  <si>
    <t>SE REALIZO JORNADA DE SENCIBILIZACION Y ACATAMIENTO VOLUNTARIO DE NORMAS DE CONVIVENCIA EN ESPECIAL ESTRATEGIA DE COMPARENDO AMBIENTAL  EL 15-04-15 EN LA KRA 46C 76 29 SUR JERUSALEN- HOGARES COMUNITARIOS-ASOCIACION ENSUEÑO (25 REGISTRO 350 POBLACION); Y EL 3-06-15 EN CIPRES DE LA  LLANADA II (REGISTRO 26 POBLACION IMPACTADA 500)- PARA UN TOTAL DE UNA COMUNIDAD APROXIMADA DE 800 PERSONAS</t>
  </si>
  <si>
    <t>CARPETA DE TRABAJO COMUNITARIO II TRIMESTRE- REPORTE DE SI ACTUA TRABAJO COMUNITARIO- JORNADAS</t>
  </si>
  <si>
    <r>
      <t xml:space="preserve">SE REALIZO JORNADA DE SENCIBILIZACION Y ACATAMIENTO VOLUNTARIO DE NORMAS DE CONVIVENCIA EN ESPECIAL COMPARENDO AMBIENTAL  EL 12-08-15 EN LA </t>
    </r>
    <r>
      <rPr>
        <sz val="10"/>
        <color indexed="8"/>
        <rFont val="Arial"/>
        <family val="2"/>
      </rPr>
      <t>CALLE 60 SUR 71 50 BALMORAL 3 ( REGISTRO DE ASISTENCIA 11 CIUDADANOS); Y EL 19-08 -15 EN EL ENSUEÑO MZ 3 I (REGISTRODE ASISTENCIA 14 CIUDADANOS0)- PARA UN TOTAL DE UNA COMUNIDAD IMPACTADA DE APROXIMADAMENTE 350 FAMILIAS</t>
    </r>
  </si>
  <si>
    <t>CARPETA DE TRABAJO COMUNITARIO III TRIMESTRE- REPORTE DE SI ACTUA TRABAJO COMUNITARIO- JORNADAS</t>
  </si>
  <si>
    <r>
      <t xml:space="preserve">Formular </t>
    </r>
    <r>
      <rPr>
        <sz val="10"/>
        <color indexed="10"/>
        <rFont val="Arial"/>
        <family val="2"/>
      </rPr>
      <t xml:space="preserve">1 </t>
    </r>
    <r>
      <rPr>
        <sz val="10"/>
        <color indexed="8"/>
        <rFont val="Arial"/>
        <family val="2"/>
      </rPr>
      <t>PICS local con base en el PICS distrital debidamente aprobado por el consejo local de seguridad</t>
    </r>
  </si>
  <si>
    <t>Plan integral de seguridad y convivencia  ciudadana formulado con base en el PICS Distrital.</t>
  </si>
  <si>
    <t>El indicador mide si el PICS local se encuentra formulado con base en el PICS distrital  y que esté debidamente aprobado por el consejo local de seguridad. Lo anterior en relación al periodo de tiempo que se programe la formulación y aprobación.</t>
  </si>
  <si>
    <t>Numero de planes Integrales de Seguridad y Convivencia Formulados</t>
  </si>
  <si>
    <t xml:space="preserve">Numero de planes Integrales de Seguridad y Convivencia programados </t>
  </si>
  <si>
    <t>Se recomienda que el PICS se formule y se apruebe antes durante el primer semestre del año.</t>
  </si>
  <si>
    <t xml:space="preserve">Se han adelantado los procesos de investigación, recolección de información, análisis por UPZ, recolección de información jurídica y análisis situacional por sector, con el fin de establecer líneas conductuales de acción, debido a los procesos y sus variables frente a la violencia </t>
  </si>
  <si>
    <t>La no presentacion de manera articulada entre la Secretaría Distrital de Gobierno y la Alcaldía Local del  PICS y la demora en establecer de manera clara unos objetivos estrategicos, para el manejo concreto a nivel local en temas de seguridad dificulto la presentacion y aprobacion del  PICS  local, en la actualidad se esperan lineamientos rectores para la construcion del mismo</t>
  </si>
  <si>
    <r>
      <t xml:space="preserve">Implementar el </t>
    </r>
    <r>
      <rPr>
        <sz val="10"/>
        <color indexed="10"/>
        <rFont val="Arial"/>
        <family val="2"/>
      </rPr>
      <t>100</t>
    </r>
    <r>
      <rPr>
        <sz val="10"/>
        <color indexed="8"/>
        <rFont val="Arial"/>
        <family val="2"/>
      </rPr>
      <t>% del plan de acción de convivencia y seguridad de la vigencia 2015</t>
    </r>
  </si>
  <si>
    <t>Plan de acción del Consejo Local de seguridad  implementado</t>
  </si>
  <si>
    <t>El indicador mide la implementación del plan de acción del consejo local de seguridad de la vigencia 2015 para el cumplimiento de los objetivos del PICS.
La implementación se refiere a la ejecución de las acciones establecidas y programadas en el plan de acción. 
Una acción se asume implementada cuando se ejecuta en su totalidad</t>
  </si>
  <si>
    <t>N° de acciones implementadas</t>
  </si>
  <si>
    <t>N°  de acciones programadas en el plan de acción</t>
  </si>
  <si>
    <t>PLAN DE ACCIÓN DEL CONSEJO LOCAL DE SEGURIDAD.</t>
  </si>
  <si>
    <t xml:space="preserve">El plan de acción está aromizado con el PICS
El numerador del indicador comienza a contabilizarse en el momento en que la actividad quede plenamente cumplida.
Los efectos de las actividades del plan de acción y del PICS se ven reflejados en indicadores asociados a los objetivos establecidos en estos planes
Se realizaran 40 charlas con jovenes de la localidad para  mitigar la violencia y prevenir el consumo, se realizaran 6 torneos cortos de integración barrista, 6 jornadas con la UBA movil para promover el consumo responsable, para un total de 52 acciones distibuidas trimestralmente así: I. 13, II. 13, III. 13 y IV. 13. </t>
  </si>
  <si>
    <t xml:space="preserve"> se realizaron 13 acciones para prevenis  el consumo de SPA y violencia intrafamiliar, ya estan en proceso de inscripcion y tienen a el personal visiando las entidades y organizaciones de acuerdo a su competencia institucional-</t>
  </si>
  <si>
    <t xml:space="preserve">Cada una de las acciones establecidas en el plan de acción se esta desarrollando, operativos de invasiones de espacio publico, operativos de IVC, análisis situacional y mapeo de los homicidios, presentación de informes de la policía de acuerdo a los hechos de violencia en la localidad como insumo en la toma de decisiones              Capacitaciones :                                                                  1. Capacitacion de violencia intrafamiliar y entorno social, lugar alcaldia local, enero 25  a los gestores  barristas de la localidad                                                                          2. Capacitacion violencia y sociedad, para los gestores barristas el dia febrero 17 en la alcaldia localñ de ciudad bolivar                                                                                   3. Los derechos humanos y la resolucion de conflictos, espacios de vida y respeto por el otro, lugar alcaldia local, el dia 24 de febrero                                                               4. Futbol en paz y la integracion cultural de las barras, para los gestores barristas de la localidad, fecha marzo 11 en la alcaldia local                                                          5. El respeto en a juventud, el futbol y la sociedad, lugar alcaldia local, fecha marzo 24                                             6. La mujer y su entorno, nuevas masculinidades, gestores barristas, en el fondo de desarrollo local, fecha 27 de marzo                                                                         7. futbol y sociedad, un medio para la resolucion de conflictos, para los gestores barristas, fecha 27 de mayo, alcaldia local                                                                         CAMPEONATOS DEPORTIVOS POR BARRAS             Cada una de las sesis barras de la localidad disputo un torneo interno de barras el cual se desarrollo en las siguientes fechas                                                     1. Comandos azules, derecha e izquierda sabado 30 de Mayo, barrio la estancia                                       2, la Blue Rain de Millonarios y Santa fe  6 de Junio, Barrio san Joaquin la bue rain y barrio el perdomo santa fe                                                                   3, Nacional y America, junio 20, barrios Barlovento y Barrio canteras. Se aclara que cada campeonato es individual por equipo para un total de 6 campeonatos.  </t>
  </si>
  <si>
    <r>
      <t xml:space="preserve">En la información presentada a continuación, se hace referencia a los periodos comprendidos por el tercer y cuatro trimestre  del año 2015, dentro del proyecto de entornos escolares se  priorizaron diez colegios de acuerdo a la estrategia RIO de la secretaria Distrital de educación, ellos recibieron en el TERCER trimestre una capacitación sobre el cuidado de  los entornos escolares y el manejo de las rutas de acceso a los colegios, organizadas de la siguiente manera:
1) IED San Francisco  sede A, con 50 alumnos julio 10, 2) IED San Francisco  sede B, con 40 alumnos julio 10, 3) IED Rodrigo Lara Bonillla, con 30 alumnos julio 14, 4) IED Nicolas Gomez Davila, con 40 alumnos Julio 16 en horario de la mañana, 5) IED Nicolas Gomez Davila, con 35 alumnos Julio 16 en horario de la tarde, 6) Colegio Confraternidad de San fernanando con 40 alumnos julio 14, 7) Gimansio Espartano con 45 estudiantes julio 28, 8) Colegio Interamericano con 47 alumnos julio 30, 9) Instituto San Francisco con 30 alumnos Agosto 5, 10) Colegio Ciudad de Montreal con 40 alumnos Agosto 5, 11) Colegio Villamar con 35 alumnos Agosto 12, 12) Colegio Santa Barbara con 40 alumnos Agosto 25 sede A, 13) Colegio Santa Barbara con 40 alumnos Agosto 35 sede B ,  De igual manera para el CUARTO trimestre se dicto una capacitacion general para las instituciones educativas " manejo de la violencia y la construcion academica": 
1) IED San Francisco  sede A, con 40 alumnos octubre12, 2) IED San Francisco  sede B, con 30 alumnos octubre 12, 3) IED Rodrigo Lara Bonillla, con 40 alumnos octubre 19, 4) IED Nicolas Gomez Davila, con 20 alumnos octubre 28 en horario de la mañana, 5) IED Nicolas Gomez Davila, con 20 alumnos octubre 28 en horario de la tarde, 6) Colegio Confraternidad de San fernanando con 30 alumnos Noviembre 10, 7) Gimansio Espartano con 40 estudiantes Noviembre 10, 8) Colegio Interamericano con 47 alumnos Noviembre 18, 9) Instituto San Francisco con 25 alumnos Noviembre 19, 10) Colegio Ciudad de Montreal con 45 alumnos Noviembre 24, 11) Colegio Villamar con 25 alumnos Noviembre 25, 12) Colegio Santa Barbara con 30 alumnos Noviembre 5 sede A, </t>
    </r>
    <r>
      <rPr>
        <b/>
        <sz val="10"/>
        <rFont val="Arial"/>
        <family val="2"/>
      </rPr>
      <t>13)</t>
    </r>
    <r>
      <rPr>
        <sz val="10"/>
        <rFont val="Arial"/>
        <family val="2"/>
      </rPr>
      <t xml:space="preserve"> Colegio Santa Barbara con 35 alumnos Noviembre 5  sede B</t>
    </r>
  </si>
  <si>
    <r>
      <t xml:space="preserve">Implementar el </t>
    </r>
    <r>
      <rPr>
        <sz val="10"/>
        <color indexed="10"/>
        <rFont val="Arial"/>
        <family val="2"/>
      </rPr>
      <t>100 %</t>
    </r>
    <r>
      <rPr>
        <sz val="10"/>
        <color indexed="8"/>
        <rFont val="Arial"/>
        <family val="2"/>
      </rPr>
      <t xml:space="preserve"> del plan de acci</t>
    </r>
    <r>
      <rPr>
        <sz val="10"/>
        <rFont val="Arial"/>
        <family val="2"/>
      </rPr>
      <t xml:space="preserve">ón del Consejo Local de Gestión del Riesgo y Cambio Climático
</t>
    </r>
  </si>
  <si>
    <t xml:space="preserve"> Plan de acción implementado del Consejo Local de Gestión del Riesgo y Cambio Climático</t>
  </si>
  <si>
    <t>El indicador mide la implementación del plan de acción del consejo local de gestión del riesgo y cambio climático de la vigencia 2015 para la gestión del riesgo en las localidades 
La implementación se refiere a la ejecución de las acciones establecidas y programadas en el plan de acción. 
Una acción se asume implementada cuando se ejecuta en su totalidad</t>
  </si>
  <si>
    <t>N. de acciones implementadas</t>
  </si>
  <si>
    <t>PLAN DE ACCION DEL CLGRCC</t>
  </si>
  <si>
    <t>El numerador del indicador comienza a contabilizarse en el momento en que la actividad quede plenamente cumplida</t>
  </si>
  <si>
    <t>Articular la gestión entre los diferentes sectores del distrito, entidades regionales y nacionales, con el fin de mejorar la capacidad de respuesta en el territorio y dar cumplimiento al plan de desarrollo distrital y los planes de desarrollo local</t>
  </si>
  <si>
    <t>GESTIÓN PARA EL DESARROLLO LOCAL</t>
  </si>
  <si>
    <t>Lograr 50% de avance del cumplimiento físico en el plan de desarrollo</t>
  </si>
  <si>
    <t>Avance del cumplimiento físico logrado en el plan de desarrollo</t>
  </si>
  <si>
    <t>El indicador mide el avance en el cumplimiento físico del plan de desarrollo local según el porcentaje que arroje la matriz MUSI (Hoja AFP - Avance PDL (Ejecución real))</t>
  </si>
  <si>
    <t>% del avance en el cumplimiento Físico</t>
  </si>
  <si>
    <t>MATRIZ MUSI
Hoja AFP - Avance PDL (Ejecución real)</t>
  </si>
  <si>
    <t xml:space="preserve">Esta meta hará referencia al cumplimiento físico del plan de desarrollo, La magnitud de la meta hará referencia al avance acumulado de ejecución en el plan de desarrollo (Cuatrienio). </t>
  </si>
  <si>
    <t xml:space="preserve">Las metas del plan de desarrollo viene presnetado un avance importante de manera general. Hay que tener en cuenta que hay varias metas que por su naturaleza y/o actividad no pueden mostrar avance dado que solo se puede reflejar cuando esten terminados el o los contratos que impactan la meta, razon por la cual, estos avances contractuales no se reflejan en este seguimiento. </t>
  </si>
  <si>
    <t>MUSI</t>
  </si>
  <si>
    <t>Las metas del plan de desarrollo viene presentado un avance importante de manera general como se evidencia en la matriz de seguimiento de proyectos.  Hay que tener en cuenta que hay varias metas que por su naturaleza y/o actividad no pueden mostrar avance dado que solo se puede reflejar cuando estén terminados el o los contratos que impactan la meta, razón por la cual, estos avances contractuales no se reflejan en este seguimiento.  De igual modo el análisis del avance se hace en los primeros días hábiles del mes siguiente al cierre del trimestre</t>
  </si>
  <si>
    <t>Matriz de seguimiento de proyectos – MUSI</t>
  </si>
  <si>
    <t xml:space="preserve">Las metas del plan de desarrollo viene presentado un avance importante de manera general como se evidencia en la matriz de seguimiento de proyectos.  Hay que tener en cuenta que hay varias metas que por su naturaleza y/o actividad no pueden mostrar avance dado que solo se puede reflejar cuando estén terminados el o los contratos que impactan la meta, razón por la cual, estos avances contractuales no se reflejan en este seguimiento.  </t>
  </si>
  <si>
    <t>Lograr que 100%  de las entidades participen en el ejercicio ISO 18091</t>
  </si>
  <si>
    <t>Porcentaje de entidades participantes en el ejercicio ISO 18091</t>
  </si>
  <si>
    <t>El indicador mide el porcentaje de entidades participantes  en el ejercicio ISO 18091</t>
  </si>
  <si>
    <t>N° de entidades participantes</t>
  </si>
  <si>
    <t xml:space="preserve"> N° de entidades convocadas</t>
  </si>
  <si>
    <t>Aumentar en un xxx% el porcentaje de indicadores en verde de la vigencia 2014 en comparación con la vigencia 2013 o de la vigencia anterior que cuente con información. lo anterior, en el marco del ejercicio de la norma ISO 18091</t>
  </si>
  <si>
    <t xml:space="preserve">Aumento en el  Porcentaje de indicadores en verde </t>
  </si>
  <si>
    <t>El indicador mide el incremento en el porcentaje de indicadores en verde de la vigencia 2014 en relación con el porcentaje obtenido en la vigencia 2013 u otra vigencia que tenga definido el dato para la comparación (esto último, siempre y cuando no exista el dato para 2013). El objeto del indicador es el de medir la mejora en los resultados del ejercicio de la norma ISO 18091</t>
  </si>
  <si>
    <t>Porcentaje de indicadores en verde de la vigencia 2014</t>
  </si>
  <si>
    <t>Porcentaje de indicadores en verde de la vigencia 2013 o de la vigencia que cuente con información</t>
  </si>
  <si>
    <t>Linea base : Porcentaje de indicadores en verde de la vigencia 2013 u otra vigencia que cuente con el dato de comparación.</t>
  </si>
  <si>
    <t>Realizar el mantenimiento de 12 km/carril de la malla vial local con la maquinaria pesada del FDLCB</t>
  </si>
  <si>
    <t>KM/carril – mantenimiento realizado</t>
  </si>
  <si>
    <t>EL INDICADOR NOS MIDE LOS Km/carril con mantenimiento DURANTE EL AÑO 2015 CON RECURSOS DE DIFERENTES VIGENCIAS. SON ACCIONES DE MOVILIDAD QUE LE PERMITE A LA COMUNIDAD MEJORAR SU ENTORNO, CALIDAD DE VIDA Y LA INTERVENCIÓN ES MUY ACELERADA.</t>
  </si>
  <si>
    <t>KILOMETRO CARRIL con mantenimiento realizado</t>
  </si>
  <si>
    <t>KILOMETRO CARRIL PROGRAMADO</t>
  </si>
  <si>
    <t>EFICACIA</t>
  </si>
  <si>
    <t>EN 2014 SE CONSTRUYERON 15 KM/CARRIL APROX.</t>
  </si>
  <si>
    <t>Se realizaron intervenciones viales en las UPZ 67 y 70 con la maquinaria del FDLCB (acciones de movilidad y mejoramiento de la calidad de vida), los materiales aplicados fueron Asfalto suministrado dentro del contrato 086 de 2014 y fresado suministrado por el IDU. Se realizo intervencion de 18 segmentos viales.</t>
  </si>
  <si>
    <r>
      <t>Los listados con la informacion completa de los segmentos viales intervenidos se encuentran en el archivo "</t>
    </r>
    <r>
      <rPr>
        <i/>
        <sz val="10"/>
        <color indexed="8"/>
        <rFont val="Arial"/>
        <family val="2"/>
      </rPr>
      <t xml:space="preserve">Programacion Maquinaria FLCB vias a ejecutar" </t>
    </r>
    <r>
      <rPr>
        <sz val="10"/>
        <color indexed="8"/>
        <rFont val="Arial"/>
        <family val="2"/>
      </rPr>
      <t>que se encuentra en  el escritorio del computador  del ingeniero Joan Londoño oficina de vias FDLCB</t>
    </r>
  </si>
  <si>
    <t>Los listados con la informacion completa de los segmentos viales intervenidos se encuentran en el archivo "Programacion Maquinaria FLCB vias a ejecutar" que se encuentra en  el escritorio del computador  del ingeniero Joan Londoño oficina de vias FDLCB</t>
  </si>
  <si>
    <t>Se realizaron intervenciones viales en las UPZ 67, 70, 68 Y ZONA RURAL con la maquinaria del FDLCB (acciones de movilidad y mejoramiento de la calidad de vida), los materiales aplicados fueron Asfalto suministrado dentro del contrato 086 de 2014 y fresado suministrado por el IDU. Se realizo intervencion de 20 segmentos viales.</t>
  </si>
  <si>
    <t>Se realizaron Intervenciones en los barrios 8 de Diciembre, La Esmeralda, Compartir, San Francisco II Sector, Mexico, Pasquillita, etc. Durante los meses que comprendieron el trimestre NO se realizó el despacho del material necesario para la ejecucion de las metas de la administracion, hablamos de Asfalto suministrado dentro del contrato 086 de 2014 y 179  de 2015 y Emulsion Asfaltica. Sin estos recursos la maquinaria no puede realizar intervenciones.</t>
  </si>
  <si>
    <t>Formular e implementar estrategias que generen sinergia entre las entidades del Sector Gobierno, Seguridad y Convivencia, con el fin de hacer eficaz y eficiente la gestion del mismo</t>
  </si>
  <si>
    <t>AGENCIAMIENTO DE LA POLÍTICA PÚBLICA EN LO LOCAL</t>
  </si>
  <si>
    <t>Implementar  3 mesas (social, ambiental y de movilidad) para articular la Politica Pública en el territorro.</t>
  </si>
  <si>
    <t>Masas Implementadas para articular la política pública en el territorio</t>
  </si>
  <si>
    <t>Dentro del plan de acción se tiene objetivo implementar tres mesas temáticas (Social, Ambiental y de Movilidad) que ejecute la Política Pública en el territorio articulando todos los sectores .</t>
  </si>
  <si>
    <t>N. de mesas implementadas</t>
  </si>
  <si>
    <t>N. de mesas programadas</t>
  </si>
  <si>
    <t>Carpeta del CLG</t>
  </si>
  <si>
    <t>Se realizó una mesa temática que se constituye con las sesiones ordinarias(una mensual) y extraordinarias (las que se citen) del Consejo Local de Gobierno, se dinamiza el trabajo de cada una de las mesas temáticas, de acuerdo a las actividades que se articulen con los demás sectores para cumplir con los objetivos del Plan de Desarrollo.  Las decisiones de las acciones surgen de la plenaria del Consejo, en sintonía con los aportes de las mesas.  La articulación intersectorial e interinstitucional se fortalece con el liderazgo de cada Mesa temática.</t>
  </si>
  <si>
    <t>Carpeta del Consejo Local de Gobierno</t>
  </si>
  <si>
    <t>Continúa la dinámica de trabajo del Consejo Local de Gobierno que concita y articula el trabajo de las Mesas de Ambiente, Movilidad y Social.  En éste periodo el trabajo de la Mesa Social tiene una relevancia importante ya que prepara el seguimiento de las Políticas Sociales en el Consejo Local de Política Social (CLOPS) de la mano con la Secretaría de Integración Social.
Las sesiones de las mesas siguen siendo ordinarias mensuales y algunas extraordinarias según las decisiones del pleno del Consejo. La articulación intersectorial e interinstitucional se fortalece con el liderazgo de cada Mesa temática y las actividades programadas.</t>
  </si>
  <si>
    <t>Carpeta del Consejo Local de Gobierno - Actas de reunión</t>
  </si>
  <si>
    <t>Para finalizar la gestión y articulación de las Mesas temáticas del Consejo Local de Gobierno, se reúnen cada una de ellas en sesiones de trabajo independientes para generar informes de su gestión durante el año.  El desarrollo de este trabajo fue liderado por los sectores en cada Mesa así:
Mesa de Ambiente - Hábitat
Mesa Social - Integración Social
Mesa Movilidad - Movilidad</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</si>
</sst>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
    <numFmt numFmtId="165" formatCode="* #,##0.00&quot;    &quot;;\-* #,##0.00&quot;    &quot;;* \-#&quot;    &quot;;@\ "/>
    <numFmt numFmtId="166" formatCode="* #,##0&quot;    &quot;;\-* #,##0&quot;    &quot;;* \-#&quot;    &quot;;@\ "/>
    <numFmt numFmtId="167" formatCode="[$$-240A]#,##0.00;[Red]\-[$$-240A]#,##0.00"/>
  </numFmts>
  <fonts count="56">
    <font>
      <sz val="10"/>
      <name val="Arial"/>
      <family val="2"/>
    </font>
    <font>
      <sz val="11"/>
      <color indexed="8"/>
      <name val="Calibri"/>
      <family val="2"/>
    </font>
    <font>
      <sz val="10"/>
      <name val="Calibri"/>
      <family val="2"/>
    </font>
    <font>
      <b/>
      <sz val="10"/>
      <name val="Calibri"/>
      <family val="2"/>
    </font>
    <font>
      <sz val="10"/>
      <color indexed="8"/>
      <name val="Calibri"/>
      <family val="2"/>
    </font>
    <font>
      <b/>
      <sz val="10"/>
      <color indexed="8"/>
      <name val="Calibri"/>
      <family val="2"/>
    </font>
    <font>
      <b/>
      <sz val="10"/>
      <name val="Arial"/>
      <family val="2"/>
    </font>
    <font>
      <b/>
      <sz val="9"/>
      <color indexed="8"/>
      <name val="Calibri"/>
      <family val="2"/>
    </font>
    <font>
      <b/>
      <sz val="10"/>
      <color indexed="9"/>
      <name val="Calibri"/>
      <family val="2"/>
    </font>
    <font>
      <sz val="10"/>
      <color indexed="8"/>
      <name val="Arial"/>
      <family val="2"/>
    </font>
    <font>
      <b/>
      <u val="single"/>
      <sz val="10"/>
      <color indexed="10"/>
      <name val="Arial"/>
      <family val="2"/>
    </font>
    <font>
      <sz val="10"/>
      <color indexed="10"/>
      <name val="Arial"/>
      <family val="2"/>
    </font>
    <font>
      <b/>
      <sz val="10"/>
      <color indexed="10"/>
      <name val="Arial"/>
      <family val="2"/>
    </font>
    <font>
      <sz val="10"/>
      <color indexed="12"/>
      <name val="Arial"/>
      <family val="2"/>
    </font>
    <font>
      <b/>
      <sz val="10"/>
      <color indexed="8"/>
      <name val="Arial"/>
      <family val="2"/>
    </font>
    <font>
      <sz val="12"/>
      <name val="Arial"/>
      <family val="2"/>
    </font>
    <font>
      <sz val="12"/>
      <color indexed="8"/>
      <name val="Calibri"/>
      <family val="2"/>
    </font>
    <font>
      <i/>
      <sz val="10"/>
      <color indexed="8"/>
      <name val="Arial"/>
      <family val="2"/>
    </font>
    <font>
      <u val="single"/>
      <sz val="10"/>
      <color indexed="8"/>
      <name val="Arial"/>
      <family val="2"/>
    </font>
    <font>
      <sz val="10"/>
      <name val="Times New Roman"/>
      <family val="1"/>
    </font>
    <font>
      <b/>
      <sz val="10"/>
      <name val="Times New Roman"/>
      <family val="1"/>
    </font>
    <font>
      <sz val="9"/>
      <name val="Arial"/>
      <family val="2"/>
    </font>
    <font>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44"/>
        <bgColor indexed="64"/>
      </patternFill>
    </fill>
    <fill>
      <patternFill patternType="solid">
        <fgColor indexed="11"/>
        <bgColor indexed="64"/>
      </patternFill>
    </fill>
    <fill>
      <patternFill patternType="solid">
        <fgColor indexed="6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63"/>
      </left>
      <right>
        <color indexed="63"/>
      </right>
      <top>
        <color indexed="63"/>
      </top>
      <bottom>
        <color indexed="63"/>
      </bottom>
    </border>
    <border>
      <left style="thin">
        <color indexed="63"/>
      </left>
      <right>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style="medium">
        <color indexed="63"/>
      </bottom>
    </border>
    <border>
      <left style="medium">
        <color indexed="63"/>
      </left>
      <right>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thick">
        <color indexed="8"/>
      </left>
      <right style="thick">
        <color indexed="8"/>
      </right>
      <top style="thick">
        <color indexed="8"/>
      </top>
      <bottom style="thick">
        <color indexed="8"/>
      </bottom>
    </border>
    <border>
      <left style="thin">
        <color indexed="8"/>
      </left>
      <right style="thin">
        <color indexed="8"/>
      </right>
      <top style="thin">
        <color indexed="8"/>
      </top>
      <bottom style="thin">
        <color indexed="8"/>
      </bottom>
    </border>
    <border>
      <left style="medium">
        <color indexed="63"/>
      </left>
      <right style="thin">
        <color indexed="63"/>
      </right>
      <top>
        <color indexed="63"/>
      </top>
      <bottom style="thin">
        <color indexed="63"/>
      </bottom>
    </border>
    <border>
      <left>
        <color indexed="63"/>
      </left>
      <right>
        <color indexed="63"/>
      </right>
      <top>
        <color indexed="63"/>
      </top>
      <bottom style="thin">
        <color indexed="63"/>
      </bottom>
    </border>
    <border>
      <left style="medium">
        <color indexed="63"/>
      </left>
      <right style="medium">
        <color indexed="63"/>
      </right>
      <top style="medium">
        <color indexed="63"/>
      </top>
      <bottom style="thin">
        <color indexed="63"/>
      </bottom>
    </border>
    <border>
      <left>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thin">
        <color indexed="8"/>
      </left>
      <right style="thick">
        <color indexed="8"/>
      </right>
      <top style="thin">
        <color indexed="8"/>
      </top>
      <bottom style="thin">
        <color indexed="8"/>
      </bottom>
    </border>
    <border>
      <left>
        <color indexed="63"/>
      </left>
      <right>
        <color indexed="63"/>
      </right>
      <top style="thin">
        <color indexed="63"/>
      </top>
      <bottom style="thin">
        <color indexed="63"/>
      </bottom>
    </border>
    <border>
      <left style="medium">
        <color indexed="63"/>
      </left>
      <right style="medium">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color indexed="63"/>
      </left>
      <right>
        <color indexed="63"/>
      </right>
      <top style="thin">
        <color indexed="63"/>
      </top>
      <bottom style="medium">
        <color indexed="63"/>
      </bottom>
    </border>
    <border>
      <left style="medium">
        <color indexed="63"/>
      </left>
      <right style="medium">
        <color indexed="63"/>
      </right>
      <top style="thin">
        <color indexed="63"/>
      </top>
      <bottom style="medium">
        <color indexed="63"/>
      </bottom>
    </border>
    <border>
      <left>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style="thin">
        <color indexed="8"/>
      </left>
      <right style="thin">
        <color indexed="8"/>
      </right>
      <top style="thin">
        <color indexed="8"/>
      </top>
      <bottom>
        <color indexed="63"/>
      </bottom>
    </border>
    <border>
      <left style="thin">
        <color indexed="8"/>
      </left>
      <right style="thick">
        <color indexed="8"/>
      </right>
      <top style="thin">
        <color indexed="8"/>
      </top>
      <bottom>
        <color indexed="63"/>
      </bottom>
    </border>
    <border>
      <left style="thin">
        <color indexed="8"/>
      </left>
      <right style="thin">
        <color indexed="8"/>
      </right>
      <top style="thin">
        <color indexed="63"/>
      </top>
      <bottom style="medium">
        <color indexed="63"/>
      </bottom>
    </border>
    <border>
      <left style="thin">
        <color indexed="8"/>
      </left>
      <right style="thin">
        <color indexed="8"/>
      </right>
      <top>
        <color indexed="63"/>
      </top>
      <bottom style="thin">
        <color indexed="8"/>
      </bottom>
    </border>
    <border>
      <left style="thin">
        <color indexed="8"/>
      </left>
      <right style="thick">
        <color indexed="8"/>
      </right>
      <top>
        <color indexed="63"/>
      </top>
      <bottom style="thin">
        <color indexed="8"/>
      </bottom>
    </border>
    <border>
      <left style="thin">
        <color indexed="8"/>
      </left>
      <right style="thin">
        <color indexed="8"/>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color indexed="63"/>
      </bottom>
    </border>
    <border>
      <left>
        <color indexed="63"/>
      </left>
      <right style="thick">
        <color indexed="8"/>
      </right>
      <top>
        <color indexed="63"/>
      </top>
      <bottom>
        <color indexed="63"/>
      </bottom>
    </border>
    <border>
      <left>
        <color indexed="63"/>
      </left>
      <right style="thin">
        <color indexed="8"/>
      </right>
      <top style="thin">
        <color indexed="8"/>
      </top>
      <bottom style="thin">
        <color indexed="8"/>
      </bottom>
    </border>
    <border>
      <left>
        <color indexed="63"/>
      </left>
      <right style="medium">
        <color indexed="63"/>
      </right>
      <top style="medium">
        <color indexed="63"/>
      </top>
      <bottom style="medium">
        <color indexed="63"/>
      </bottom>
    </border>
    <border>
      <left style="medium">
        <color indexed="63"/>
      </left>
      <right style="medium">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style="medium">
        <color indexed="63"/>
      </right>
      <top>
        <color indexed="63"/>
      </top>
      <bottom style="thin">
        <color indexed="63"/>
      </bottom>
    </border>
    <border>
      <left style="medium">
        <color indexed="63"/>
      </left>
      <right style="thin">
        <color indexed="63"/>
      </right>
      <top style="thin">
        <color indexed="63"/>
      </top>
      <bottom style="thin">
        <color indexed="63"/>
      </bottom>
    </border>
    <border>
      <left style="medium">
        <color indexed="63"/>
      </left>
      <right style="thin">
        <color indexed="63"/>
      </right>
      <top style="medium">
        <color indexed="63"/>
      </top>
      <bottom>
        <color indexed="63"/>
      </bottom>
    </border>
    <border>
      <left style="medium">
        <color indexed="63"/>
      </left>
      <right style="thin">
        <color indexed="63"/>
      </right>
      <top style="medium">
        <color indexed="63"/>
      </top>
      <bottom style="medium">
        <color indexed="63"/>
      </bottom>
    </border>
    <border>
      <left style="thin">
        <color indexed="8"/>
      </left>
      <right style="thin">
        <color indexed="8"/>
      </right>
      <top style="medium">
        <color indexed="63"/>
      </top>
      <bottom style="medium">
        <color indexed="63"/>
      </bottom>
    </border>
    <border>
      <left style="thin">
        <color indexed="63"/>
      </left>
      <right style="medium">
        <color indexed="63"/>
      </right>
      <top style="medium">
        <color indexed="63"/>
      </top>
      <bottom style="medium">
        <color indexed="63"/>
      </bottom>
    </border>
    <border>
      <left>
        <color indexed="63"/>
      </left>
      <right style="thick">
        <color indexed="8"/>
      </right>
      <top style="thick">
        <color indexed="8"/>
      </top>
      <bottom style="thick">
        <color indexed="8"/>
      </bottom>
    </border>
    <border>
      <left style="medium">
        <color indexed="63"/>
      </left>
      <right style="medium">
        <color indexed="63"/>
      </right>
      <top style="medium">
        <color indexed="63"/>
      </top>
      <bottom>
        <color indexed="63"/>
      </bottom>
    </border>
    <border>
      <left style="medium">
        <color indexed="63"/>
      </left>
      <right style="medium">
        <color indexed="63"/>
      </right>
      <top>
        <color indexed="63"/>
      </top>
      <bottom style="medium">
        <color indexed="63"/>
      </bottom>
    </border>
    <border>
      <left style="medium">
        <color indexed="63"/>
      </left>
      <right style="medium">
        <color indexed="63"/>
      </right>
      <top style="medium">
        <color indexed="63"/>
      </top>
      <bottom style="medium">
        <color indexed="63"/>
      </bottom>
    </border>
    <border>
      <left style="thin">
        <color indexed="8"/>
      </left>
      <right style="thin">
        <color indexed="8"/>
      </right>
      <top>
        <color indexed="63"/>
      </top>
      <bottom style="thin">
        <color indexed="63"/>
      </bottom>
    </border>
    <border>
      <left style="thin">
        <color indexed="8"/>
      </left>
      <right style="thin">
        <color indexed="8"/>
      </right>
      <top style="thin">
        <color indexed="63"/>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0" fillId="20" borderId="0" applyNumberFormat="0" applyBorder="0" applyAlignment="0" applyProtection="0"/>
    <xf numFmtId="0" fontId="41" fillId="21" borderId="0" applyNumberFormat="0" applyBorder="0" applyAlignment="0" applyProtection="0"/>
    <xf numFmtId="0" fontId="42" fillId="22" borderId="1" applyNumberFormat="0" applyAlignment="0" applyProtection="0"/>
    <xf numFmtId="0" fontId="43" fillId="23"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6" fillId="30" borderId="1" applyNumberFormat="0" applyAlignment="0" applyProtection="0"/>
    <xf numFmtId="0" fontId="47" fillId="31" borderId="0" applyNumberFormat="0" applyBorder="0" applyAlignment="0" applyProtection="0"/>
    <xf numFmtId="165"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8" fillId="32" borderId="0" applyNumberFormat="0" applyBorder="0" applyAlignment="0" applyProtection="0"/>
    <xf numFmtId="0" fontId="1" fillId="0" borderId="0">
      <alignment/>
      <protection/>
    </xf>
    <xf numFmtId="0" fontId="0" fillId="33" borderId="4" applyNumberFormat="0" applyFont="0" applyAlignment="0" applyProtection="0"/>
    <xf numFmtId="9" fontId="0" fillId="0" borderId="0" applyFill="0" applyBorder="0" applyAlignment="0" applyProtection="0"/>
    <xf numFmtId="0" fontId="0" fillId="34" borderId="0" applyNumberFormat="0" applyBorder="0" applyAlignment="0" applyProtection="0"/>
    <xf numFmtId="0" fontId="49" fillId="22" borderId="5" applyNumberFormat="0" applyAlignment="0" applyProtection="0"/>
    <xf numFmtId="0" fontId="1" fillId="0" borderId="0">
      <alignment/>
      <protection/>
    </xf>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xf numFmtId="0" fontId="0" fillId="35" borderId="0" applyNumberFormat="0" applyBorder="0" applyAlignment="0" applyProtection="0"/>
  </cellStyleXfs>
  <cellXfs count="275">
    <xf numFmtId="0" fontId="0" fillId="0" borderId="0" xfId="0" applyAlignment="1">
      <alignment/>
    </xf>
    <xf numFmtId="0" fontId="2" fillId="36" borderId="10" xfId="52" applyFont="1" applyFill="1" applyBorder="1" applyAlignment="1" applyProtection="1">
      <alignment horizontal="center"/>
      <protection/>
    </xf>
    <xf numFmtId="0" fontId="2" fillId="36" borderId="11" xfId="52" applyFont="1" applyFill="1" applyBorder="1" applyAlignment="1" applyProtection="1">
      <alignment horizontal="center" vertical="center" wrapText="1"/>
      <protection/>
    </xf>
    <xf numFmtId="0" fontId="4" fillId="36" borderId="12" xfId="52" applyFont="1" applyFill="1" applyBorder="1" applyAlignment="1" applyProtection="1">
      <alignment horizontal="center" wrapText="1"/>
      <protection/>
    </xf>
    <xf numFmtId="0" fontId="5" fillId="36" borderId="12" xfId="52" applyFont="1" applyFill="1" applyBorder="1" applyAlignment="1" applyProtection="1">
      <alignment horizontal="center"/>
      <protection/>
    </xf>
    <xf numFmtId="0" fontId="5" fillId="36" borderId="13" xfId="52" applyFont="1" applyFill="1" applyBorder="1" applyAlignment="1" applyProtection="1">
      <alignment horizontal="center" wrapText="1"/>
      <protection/>
    </xf>
    <xf numFmtId="0" fontId="5" fillId="37" borderId="14" xfId="52" applyFont="1" applyFill="1" applyBorder="1" applyAlignment="1" applyProtection="1">
      <alignment horizontal="center" vertical="center" wrapText="1"/>
      <protection/>
    </xf>
    <xf numFmtId="0" fontId="5" fillId="37" borderId="15" xfId="52" applyFont="1" applyFill="1" applyBorder="1" applyAlignment="1" applyProtection="1">
      <alignment horizontal="center" vertical="center" wrapText="1"/>
      <protection/>
    </xf>
    <xf numFmtId="0" fontId="6" fillId="0" borderId="0" xfId="0" applyFont="1" applyAlignment="1">
      <alignment/>
    </xf>
    <xf numFmtId="0" fontId="7" fillId="37" borderId="16" xfId="0" applyFont="1" applyFill="1" applyBorder="1" applyAlignment="1" applyProtection="1">
      <alignment horizontal="center" vertical="center" wrapText="1"/>
      <protection locked="0"/>
    </xf>
    <xf numFmtId="0" fontId="7" fillId="37" borderId="17" xfId="0" applyFont="1" applyFill="1" applyBorder="1" applyAlignment="1" applyProtection="1">
      <alignment horizontal="center" vertical="center" wrapText="1"/>
      <protection locked="0"/>
    </xf>
    <xf numFmtId="0" fontId="7" fillId="37" borderId="18" xfId="0" applyFont="1" applyFill="1" applyBorder="1" applyAlignment="1" applyProtection="1">
      <alignment horizontal="center" vertical="center" wrapText="1"/>
      <protection locked="0"/>
    </xf>
    <xf numFmtId="0" fontId="7" fillId="37" borderId="19" xfId="0" applyFont="1" applyFill="1" applyBorder="1" applyAlignment="1" applyProtection="1">
      <alignment horizontal="center" vertical="center" wrapText="1"/>
      <protection locked="0"/>
    </xf>
    <xf numFmtId="0" fontId="9" fillId="36" borderId="20" xfId="52" applyFont="1" applyFill="1" applyBorder="1" applyAlignment="1" applyProtection="1">
      <alignment horizontal="center" vertical="center" wrapText="1"/>
      <protection/>
    </xf>
    <xf numFmtId="0" fontId="9" fillId="36" borderId="21" xfId="52" applyFont="1" applyFill="1" applyBorder="1" applyAlignment="1" applyProtection="1">
      <alignment horizontal="center" vertical="center" wrapText="1"/>
      <protection/>
    </xf>
    <xf numFmtId="0" fontId="0" fillId="36" borderId="22" xfId="52" applyFont="1" applyFill="1" applyBorder="1" applyAlignment="1" applyProtection="1">
      <alignment horizontal="center" vertical="center" wrapText="1"/>
      <protection/>
    </xf>
    <xf numFmtId="9" fontId="10" fillId="36" borderId="23" xfId="52" applyNumberFormat="1" applyFont="1" applyFill="1" applyBorder="1" applyAlignment="1" applyProtection="1">
      <alignment horizontal="center" vertical="center" wrapText="1"/>
      <protection/>
    </xf>
    <xf numFmtId="0" fontId="0" fillId="36" borderId="24" xfId="52" applyFont="1" applyFill="1" applyBorder="1" applyAlignment="1" applyProtection="1">
      <alignment horizontal="center" vertical="center" wrapText="1"/>
      <protection/>
    </xf>
    <xf numFmtId="0" fontId="0" fillId="36" borderId="25" xfId="52" applyFont="1" applyFill="1" applyBorder="1" applyAlignment="1" applyProtection="1">
      <alignment horizontal="center" vertical="center" wrapText="1"/>
      <protection/>
    </xf>
    <xf numFmtId="0" fontId="11" fillId="38" borderId="25" xfId="52" applyNumberFormat="1" applyFont="1" applyFill="1" applyBorder="1" applyAlignment="1" applyProtection="1">
      <alignment horizontal="center" vertical="center" wrapText="1"/>
      <protection/>
    </xf>
    <xf numFmtId="0" fontId="0" fillId="38" borderId="25" xfId="52" applyNumberFormat="1" applyFont="1" applyFill="1" applyBorder="1" applyAlignment="1" applyProtection="1">
      <alignment horizontal="center" vertical="center" wrapText="1"/>
      <protection/>
    </xf>
    <xf numFmtId="9" fontId="9" fillId="38" borderId="25" xfId="54" applyFont="1" applyFill="1" applyBorder="1" applyAlignment="1" applyProtection="1">
      <alignment horizontal="center" vertical="center" wrapText="1"/>
      <protection/>
    </xf>
    <xf numFmtId="0" fontId="11" fillId="36" borderId="25" xfId="52" applyNumberFormat="1" applyFont="1" applyFill="1" applyBorder="1" applyAlignment="1" applyProtection="1">
      <alignment horizontal="center" vertical="center" wrapText="1"/>
      <protection/>
    </xf>
    <xf numFmtId="0" fontId="0" fillId="36" borderId="25" xfId="52" applyNumberFormat="1" applyFont="1" applyFill="1" applyBorder="1" applyAlignment="1" applyProtection="1">
      <alignment horizontal="center" vertical="center" wrapText="1"/>
      <protection/>
    </xf>
    <xf numFmtId="9" fontId="9" fillId="36" borderId="25" xfId="54" applyFont="1" applyFill="1" applyBorder="1" applyAlignment="1" applyProtection="1">
      <alignment horizontal="center" vertical="center" wrapText="1"/>
      <protection/>
    </xf>
    <xf numFmtId="1" fontId="6" fillId="38" borderId="26" xfId="52" applyNumberFormat="1" applyFont="1" applyFill="1" applyBorder="1" applyAlignment="1" applyProtection="1">
      <alignment horizontal="center" vertical="center" wrapText="1"/>
      <protection/>
    </xf>
    <xf numFmtId="1" fontId="6" fillId="38" borderId="12" xfId="52" applyNumberFormat="1" applyFont="1" applyFill="1" applyBorder="1" applyAlignment="1" applyProtection="1">
      <alignment horizontal="center" vertical="center" wrapText="1"/>
      <protection/>
    </xf>
    <xf numFmtId="9" fontId="6" fillId="38" borderId="12" xfId="54" applyFont="1" applyFill="1" applyBorder="1" applyAlignment="1" applyProtection="1">
      <alignment horizontal="center" vertical="center" wrapText="1"/>
      <protection/>
    </xf>
    <xf numFmtId="166" fontId="9" fillId="36" borderId="24" xfId="47" applyNumberFormat="1" applyFont="1" applyFill="1" applyBorder="1" applyAlignment="1" applyProtection="1">
      <alignment horizontal="center" vertical="center" wrapText="1"/>
      <protection/>
    </xf>
    <xf numFmtId="166" fontId="9" fillId="36" borderId="25" xfId="52" applyNumberFormat="1" applyFont="1" applyFill="1" applyBorder="1" applyAlignment="1" applyProtection="1">
      <alignment horizontal="center" vertical="center" wrapText="1"/>
      <protection/>
    </xf>
    <xf numFmtId="10" fontId="9" fillId="36" borderId="25" xfId="52" applyNumberFormat="1" applyFont="1" applyFill="1" applyBorder="1" applyAlignment="1" applyProtection="1">
      <alignment horizontal="center" vertical="center" wrapText="1"/>
      <protection/>
    </xf>
    <xf numFmtId="10" fontId="9" fillId="36" borderId="27" xfId="52" applyNumberFormat="1" applyFont="1" applyFill="1" applyBorder="1" applyAlignment="1" applyProtection="1">
      <alignment horizontal="center" vertical="center" wrapText="1"/>
      <protection/>
    </xf>
    <xf numFmtId="0" fontId="0" fillId="39" borderId="20" xfId="0" applyFont="1" applyFill="1" applyBorder="1" applyAlignment="1" applyProtection="1">
      <alignment horizontal="center" vertical="center" wrapText="1"/>
      <protection locked="0"/>
    </xf>
    <xf numFmtId="9" fontId="0" fillId="39" borderId="20" xfId="0" applyNumberFormat="1" applyFont="1" applyFill="1" applyBorder="1" applyAlignment="1">
      <alignment horizontal="center" vertical="center" wrapText="1"/>
    </xf>
    <xf numFmtId="0" fontId="0" fillId="0" borderId="20" xfId="0" applyFont="1" applyBorder="1" applyAlignment="1" applyProtection="1">
      <alignment horizontal="center" vertical="center" wrapText="1"/>
      <protection locked="0"/>
    </xf>
    <xf numFmtId="0" fontId="0" fillId="0" borderId="20" xfId="0" applyFont="1" applyBorder="1" applyAlignment="1">
      <alignment horizontal="center" vertical="center" wrapText="1"/>
    </xf>
    <xf numFmtId="0" fontId="0" fillId="0" borderId="28" xfId="0" applyFont="1" applyBorder="1" applyAlignment="1">
      <alignment horizontal="center" vertical="center" wrapText="1"/>
    </xf>
    <xf numFmtId="0" fontId="0" fillId="36" borderId="20" xfId="0" applyFont="1" applyFill="1" applyBorder="1" applyAlignment="1" applyProtection="1">
      <alignment horizontal="center" vertical="center" wrapText="1"/>
      <protection locked="0"/>
    </xf>
    <xf numFmtId="9" fontId="0" fillId="36" borderId="20" xfId="0" applyNumberFormat="1" applyFont="1" applyFill="1" applyBorder="1" applyAlignment="1">
      <alignment horizontal="center" vertical="top" wrapText="1"/>
    </xf>
    <xf numFmtId="9" fontId="0" fillId="36" borderId="20" xfId="0" applyNumberFormat="1" applyFont="1" applyFill="1" applyBorder="1" applyAlignment="1">
      <alignment horizontal="left" vertical="top" wrapText="1"/>
    </xf>
    <xf numFmtId="0" fontId="0" fillId="36" borderId="29" xfId="52" applyFont="1" applyFill="1" applyBorder="1" applyAlignment="1" applyProtection="1">
      <alignment horizontal="center" vertical="center" wrapText="1"/>
      <protection/>
    </xf>
    <xf numFmtId="9" fontId="10" fillId="36" borderId="30" xfId="52" applyNumberFormat="1" applyFont="1" applyFill="1" applyBorder="1" applyAlignment="1" applyProtection="1">
      <alignment horizontal="center" vertical="center" wrapText="1"/>
      <protection/>
    </xf>
    <xf numFmtId="0" fontId="0" fillId="36" borderId="31" xfId="52" applyFont="1" applyFill="1" applyBorder="1" applyAlignment="1" applyProtection="1">
      <alignment horizontal="center" vertical="center" wrapText="1"/>
      <protection/>
    </xf>
    <xf numFmtId="0" fontId="0" fillId="36" borderId="12" xfId="52" applyFont="1" applyFill="1" applyBorder="1" applyAlignment="1" applyProtection="1">
      <alignment horizontal="center" vertical="center" wrapText="1"/>
      <protection/>
    </xf>
    <xf numFmtId="0" fontId="11" fillId="38" borderId="12" xfId="52" applyNumberFormat="1" applyFont="1" applyFill="1" applyBorder="1" applyAlignment="1" applyProtection="1">
      <alignment horizontal="center" vertical="center" wrapText="1"/>
      <protection/>
    </xf>
    <xf numFmtId="0" fontId="11" fillId="36" borderId="12" xfId="52" applyNumberFormat="1" applyFont="1" applyFill="1" applyBorder="1" applyAlignment="1" applyProtection="1">
      <alignment horizontal="center" vertical="center" wrapText="1"/>
      <protection/>
    </xf>
    <xf numFmtId="166" fontId="9" fillId="36" borderId="31" xfId="47" applyNumberFormat="1" applyFont="1" applyFill="1" applyBorder="1" applyAlignment="1" applyProtection="1">
      <alignment horizontal="center" vertical="center" wrapText="1"/>
      <protection/>
    </xf>
    <xf numFmtId="166" fontId="9" fillId="36" borderId="12" xfId="52" applyNumberFormat="1" applyFont="1" applyFill="1" applyBorder="1" applyAlignment="1" applyProtection="1">
      <alignment horizontal="center" vertical="center" wrapText="1"/>
      <protection/>
    </xf>
    <xf numFmtId="10" fontId="9" fillId="36" borderId="32" xfId="52" applyNumberFormat="1" applyFont="1" applyFill="1" applyBorder="1" applyAlignment="1" applyProtection="1">
      <alignment horizontal="center" vertical="center" wrapText="1"/>
      <protection/>
    </xf>
    <xf numFmtId="9" fontId="0" fillId="0" borderId="20" xfId="0" applyNumberFormat="1" applyFont="1" applyFill="1" applyBorder="1" applyAlignment="1">
      <alignment horizontal="left" vertical="top" wrapText="1"/>
    </xf>
    <xf numFmtId="0" fontId="0" fillId="36" borderId="33" xfId="52" applyFont="1" applyFill="1" applyBorder="1" applyAlignment="1" applyProtection="1">
      <alignment horizontal="center" vertical="center" wrapText="1"/>
      <protection/>
    </xf>
    <xf numFmtId="9" fontId="10" fillId="36" borderId="34" xfId="52" applyNumberFormat="1" applyFont="1" applyFill="1" applyBorder="1" applyAlignment="1" applyProtection="1">
      <alignment horizontal="center" vertical="center" wrapText="1"/>
      <protection/>
    </xf>
    <xf numFmtId="0" fontId="0" fillId="36" borderId="35" xfId="52" applyFont="1" applyFill="1" applyBorder="1" applyAlignment="1" applyProtection="1">
      <alignment horizontal="center" vertical="center" wrapText="1"/>
      <protection/>
    </xf>
    <xf numFmtId="0" fontId="0" fillId="36" borderId="13" xfId="52" applyFont="1" applyFill="1" applyBorder="1" applyAlignment="1" applyProtection="1">
      <alignment horizontal="center" vertical="center" wrapText="1"/>
      <protection/>
    </xf>
    <xf numFmtId="0" fontId="11" fillId="38" borderId="13" xfId="52" applyNumberFormat="1" applyFont="1" applyFill="1" applyBorder="1" applyAlignment="1" applyProtection="1">
      <alignment horizontal="center" vertical="center" wrapText="1"/>
      <protection/>
    </xf>
    <xf numFmtId="0" fontId="11" fillId="36" borderId="13" xfId="52" applyNumberFormat="1" applyFont="1" applyFill="1" applyBorder="1" applyAlignment="1" applyProtection="1">
      <alignment horizontal="center" vertical="center" wrapText="1"/>
      <protection/>
    </xf>
    <xf numFmtId="10" fontId="9" fillId="36" borderId="35" xfId="52" applyNumberFormat="1" applyFont="1" applyFill="1" applyBorder="1" applyAlignment="1" applyProtection="1">
      <alignment horizontal="center" vertical="center" wrapText="1"/>
      <protection/>
    </xf>
    <xf numFmtId="10" fontId="9" fillId="36" borderId="13" xfId="52" applyNumberFormat="1" applyFont="1" applyFill="1" applyBorder="1" applyAlignment="1" applyProtection="1">
      <alignment horizontal="center" vertical="center" wrapText="1"/>
      <protection/>
    </xf>
    <xf numFmtId="10" fontId="9" fillId="36" borderId="36" xfId="52" applyNumberFormat="1" applyFont="1" applyFill="1" applyBorder="1" applyAlignment="1" applyProtection="1">
      <alignment horizontal="center" vertical="center" wrapText="1"/>
      <protection/>
    </xf>
    <xf numFmtId="9" fontId="0" fillId="39" borderId="37" xfId="0" applyNumberFormat="1" applyFont="1" applyFill="1" applyBorder="1" applyAlignment="1">
      <alignment horizontal="center" vertical="center" wrapText="1"/>
    </xf>
    <xf numFmtId="0" fontId="0" fillId="36" borderId="37" xfId="0" applyFont="1" applyFill="1" applyBorder="1" applyAlignment="1">
      <alignment horizontal="center" vertical="center" wrapText="1"/>
    </xf>
    <xf numFmtId="0" fontId="0" fillId="0" borderId="38" xfId="0" applyFont="1" applyBorder="1" applyAlignment="1">
      <alignment horizontal="center" vertical="center" wrapText="1"/>
    </xf>
    <xf numFmtId="0" fontId="5" fillId="40" borderId="39" xfId="52" applyFont="1" applyFill="1" applyBorder="1" applyAlignment="1" applyProtection="1">
      <alignment horizontal="center" vertical="center" wrapText="1"/>
      <protection/>
    </xf>
    <xf numFmtId="0" fontId="9" fillId="37" borderId="30" xfId="52" applyFont="1" applyFill="1" applyBorder="1" applyAlignment="1" applyProtection="1">
      <alignment horizontal="center" vertical="center" wrapText="1"/>
      <protection/>
    </xf>
    <xf numFmtId="0" fontId="9" fillId="0" borderId="21" xfId="52" applyFont="1" applyFill="1" applyBorder="1" applyAlignment="1" applyProtection="1">
      <alignment horizontal="center" vertical="center" wrapText="1"/>
      <protection/>
    </xf>
    <xf numFmtId="0" fontId="9" fillId="0" borderId="29" xfId="52" applyFont="1" applyFill="1" applyBorder="1" applyAlignment="1" applyProtection="1">
      <alignment horizontal="center" vertical="center" wrapText="1"/>
      <protection/>
    </xf>
    <xf numFmtId="9" fontId="12" fillId="36" borderId="23" xfId="54" applyNumberFormat="1" applyFont="1" applyFill="1" applyBorder="1" applyAlignment="1" applyProtection="1">
      <alignment horizontal="center" vertical="center" wrapText="1"/>
      <protection/>
    </xf>
    <xf numFmtId="9" fontId="11" fillId="38" borderId="25" xfId="52" applyNumberFormat="1" applyFont="1" applyFill="1" applyBorder="1" applyAlignment="1" applyProtection="1">
      <alignment horizontal="center" vertical="center" wrapText="1"/>
      <protection/>
    </xf>
    <xf numFmtId="10" fontId="0" fillId="38" borderId="25" xfId="52" applyNumberFormat="1" applyFont="1" applyFill="1" applyBorder="1" applyAlignment="1" applyProtection="1">
      <alignment horizontal="center" vertical="center" wrapText="1"/>
      <protection/>
    </xf>
    <xf numFmtId="9" fontId="11" fillId="36" borderId="25" xfId="52" applyNumberFormat="1" applyFont="1" applyFill="1" applyBorder="1" applyAlignment="1" applyProtection="1">
      <alignment horizontal="center" vertical="center" wrapText="1"/>
      <protection/>
    </xf>
    <xf numFmtId="10" fontId="0" fillId="36" borderId="25" xfId="52" applyNumberFormat="1" applyFont="1" applyFill="1" applyBorder="1" applyAlignment="1" applyProtection="1">
      <alignment horizontal="center" vertical="center" wrapText="1"/>
      <protection/>
    </xf>
    <xf numFmtId="9" fontId="6" fillId="38" borderId="26" xfId="52" applyNumberFormat="1" applyFont="1" applyFill="1" applyBorder="1" applyAlignment="1" applyProtection="1">
      <alignment horizontal="center" vertical="center" wrapText="1"/>
      <protection/>
    </xf>
    <xf numFmtId="0" fontId="9" fillId="0" borderId="20" xfId="52" applyFont="1" applyBorder="1" applyAlignment="1">
      <alignment horizontal="center" vertical="center" wrapText="1"/>
      <protection/>
    </xf>
    <xf numFmtId="0" fontId="9" fillId="36" borderId="25" xfId="52" applyFont="1" applyFill="1" applyBorder="1" applyAlignment="1" applyProtection="1">
      <alignment horizontal="center" vertical="center" wrapText="1"/>
      <protection/>
    </xf>
    <xf numFmtId="0" fontId="0" fillId="36" borderId="27" xfId="52" applyFont="1" applyFill="1" applyBorder="1" applyAlignment="1" applyProtection="1">
      <alignment horizontal="center" vertical="center" wrapText="1"/>
      <protection/>
    </xf>
    <xf numFmtId="0" fontId="9" fillId="36" borderId="27" xfId="52" applyFont="1" applyFill="1" applyBorder="1" applyAlignment="1" applyProtection="1">
      <alignment horizontal="center" vertical="center" wrapText="1"/>
      <protection/>
    </xf>
    <xf numFmtId="10" fontId="0" fillId="39" borderId="20" xfId="0" applyNumberFormat="1" applyFont="1" applyFill="1" applyBorder="1" applyAlignment="1" applyProtection="1">
      <alignment horizontal="center" vertical="center" wrapText="1"/>
      <protection locked="0"/>
    </xf>
    <xf numFmtId="0" fontId="0" fillId="39" borderId="40" xfId="0" applyFont="1" applyFill="1" applyBorder="1" applyAlignment="1">
      <alignment horizontal="center" vertical="center" wrapText="1"/>
    </xf>
    <xf numFmtId="10" fontId="0" fillId="0" borderId="20" xfId="0" applyNumberFormat="1" applyFont="1" applyBorder="1" applyAlignment="1" applyProtection="1">
      <alignment horizontal="center" vertical="center" wrapText="1"/>
      <protection locked="0"/>
    </xf>
    <xf numFmtId="9" fontId="0" fillId="0" borderId="40" xfId="0" applyNumberFormat="1" applyFont="1" applyBorder="1" applyAlignment="1">
      <alignment horizontal="center" vertical="center" wrapText="1"/>
    </xf>
    <xf numFmtId="9" fontId="0" fillId="0" borderId="41" xfId="0" applyNumberFormat="1" applyFont="1" applyBorder="1" applyAlignment="1">
      <alignment horizontal="center" vertical="center" wrapText="1"/>
    </xf>
    <xf numFmtId="9" fontId="0" fillId="39" borderId="40" xfId="0" applyNumberFormat="1" applyFont="1" applyFill="1" applyBorder="1" applyAlignment="1">
      <alignment horizontal="center" vertical="center" wrapText="1"/>
    </xf>
    <xf numFmtId="0" fontId="9" fillId="36" borderId="29" xfId="52" applyFont="1" applyFill="1" applyBorder="1" applyAlignment="1" applyProtection="1">
      <alignment horizontal="center" vertical="center" wrapText="1"/>
      <protection/>
    </xf>
    <xf numFmtId="9" fontId="12" fillId="36" borderId="30" xfId="54" applyNumberFormat="1" applyFont="1" applyFill="1" applyBorder="1" applyAlignment="1" applyProtection="1">
      <alignment horizontal="center" vertical="center" wrapText="1"/>
      <protection/>
    </xf>
    <xf numFmtId="9" fontId="11" fillId="38" borderId="12" xfId="52" applyNumberFormat="1" applyFont="1" applyFill="1" applyBorder="1" applyAlignment="1" applyProtection="1">
      <alignment horizontal="center" vertical="center" wrapText="1"/>
      <protection/>
    </xf>
    <xf numFmtId="9" fontId="0" fillId="38" borderId="25" xfId="54" applyFont="1" applyFill="1" applyBorder="1" applyAlignment="1" applyProtection="1">
      <alignment horizontal="center" vertical="center" wrapText="1"/>
      <protection/>
    </xf>
    <xf numFmtId="9" fontId="13" fillId="36" borderId="12" xfId="52" applyNumberFormat="1" applyFont="1" applyFill="1" applyBorder="1" applyAlignment="1" applyProtection="1">
      <alignment horizontal="center" vertical="center" wrapText="1"/>
      <protection/>
    </xf>
    <xf numFmtId="9" fontId="0" fillId="36" borderId="25" xfId="54" applyFont="1" applyFill="1" applyBorder="1" applyAlignment="1" applyProtection="1">
      <alignment horizontal="center" vertical="center" wrapText="1"/>
      <protection/>
    </xf>
    <xf numFmtId="9" fontId="11" fillId="36" borderId="12" xfId="52" applyNumberFormat="1" applyFont="1" applyFill="1" applyBorder="1" applyAlignment="1" applyProtection="1">
      <alignment horizontal="center" vertical="center" wrapText="1"/>
      <protection/>
    </xf>
    <xf numFmtId="9" fontId="6" fillId="38" borderId="26" xfId="54" applyFont="1" applyFill="1" applyBorder="1" applyAlignment="1" applyProtection="1">
      <alignment horizontal="center" vertical="center" wrapText="1"/>
      <protection/>
    </xf>
    <xf numFmtId="9" fontId="6" fillId="38" borderId="12" xfId="54" applyNumberFormat="1" applyFont="1" applyFill="1" applyBorder="1" applyAlignment="1" applyProtection="1">
      <alignment horizontal="center" vertical="center" wrapText="1"/>
      <protection/>
    </xf>
    <xf numFmtId="9" fontId="14" fillId="38" borderId="25" xfId="54" applyFont="1" applyFill="1" applyBorder="1" applyAlignment="1" applyProtection="1">
      <alignment horizontal="center" vertical="center" wrapText="1"/>
      <protection/>
    </xf>
    <xf numFmtId="0" fontId="9" fillId="36" borderId="31" xfId="52" applyFont="1" applyFill="1" applyBorder="1" applyAlignment="1" applyProtection="1">
      <alignment horizontal="center" vertical="center" wrapText="1"/>
      <protection/>
    </xf>
    <xf numFmtId="0" fontId="9" fillId="36" borderId="12" xfId="52" applyFont="1" applyFill="1" applyBorder="1" applyAlignment="1" applyProtection="1">
      <alignment horizontal="center" vertical="center" wrapText="1"/>
      <protection/>
    </xf>
    <xf numFmtId="10" fontId="0" fillId="36" borderId="32" xfId="52" applyNumberFormat="1" applyFont="1" applyFill="1" applyBorder="1" applyAlignment="1" applyProtection="1">
      <alignment horizontal="center" vertical="center" wrapText="1"/>
      <protection/>
    </xf>
    <xf numFmtId="10" fontId="9" fillId="36" borderId="32" xfId="57" applyNumberFormat="1" applyFont="1" applyFill="1" applyBorder="1" applyAlignment="1" applyProtection="1">
      <alignment horizontal="center" vertical="center" wrapText="1"/>
      <protection/>
    </xf>
    <xf numFmtId="9" fontId="0" fillId="39" borderId="20" xfId="0" applyNumberFormat="1" applyFont="1" applyFill="1" applyBorder="1" applyAlignment="1" applyProtection="1">
      <alignment horizontal="center" vertical="center" wrapText="1"/>
      <protection locked="0"/>
    </xf>
    <xf numFmtId="0" fontId="0" fillId="39" borderId="20" xfId="0" applyFont="1" applyFill="1" applyBorder="1" applyAlignment="1">
      <alignment horizontal="center" vertical="center" wrapText="1"/>
    </xf>
    <xf numFmtId="9" fontId="0" fillId="0" borderId="20" xfId="0" applyNumberFormat="1" applyFont="1" applyBorder="1" applyAlignment="1" applyProtection="1">
      <alignment horizontal="center" vertical="center" wrapText="1"/>
      <protection locked="0"/>
    </xf>
    <xf numFmtId="0" fontId="0" fillId="36" borderId="20" xfId="0" applyFont="1" applyFill="1" applyBorder="1" applyAlignment="1">
      <alignment horizontal="center" vertical="center" wrapText="1"/>
    </xf>
    <xf numFmtId="167" fontId="0" fillId="39" borderId="20" xfId="0" applyNumberFormat="1" applyFont="1" applyFill="1" applyBorder="1" applyAlignment="1">
      <alignment horizontal="center" vertical="center" wrapText="1"/>
    </xf>
    <xf numFmtId="10" fontId="15" fillId="0" borderId="20" xfId="0" applyNumberFormat="1" applyFont="1" applyFill="1" applyBorder="1" applyAlignment="1" applyProtection="1">
      <alignment horizontal="center" vertical="center" wrapText="1"/>
      <protection locked="0"/>
    </xf>
    <xf numFmtId="167" fontId="15" fillId="0" borderId="20" xfId="0" applyNumberFormat="1" applyFont="1" applyFill="1" applyBorder="1" applyAlignment="1">
      <alignment horizontal="center" vertical="center" wrapText="1"/>
    </xf>
    <xf numFmtId="9" fontId="0" fillId="0" borderId="20" xfId="0" applyNumberFormat="1" applyFont="1" applyFill="1" applyBorder="1" applyAlignment="1">
      <alignment horizontal="center" vertical="center" wrapText="1"/>
    </xf>
    <xf numFmtId="9" fontId="0" fillId="0" borderId="28" xfId="0" applyNumberFormat="1" applyFont="1" applyBorder="1" applyAlignment="1">
      <alignment horizontal="center" vertical="center" wrapText="1"/>
    </xf>
    <xf numFmtId="9" fontId="15" fillId="0" borderId="20" xfId="0" applyNumberFormat="1" applyFont="1" applyFill="1" applyBorder="1" applyAlignment="1">
      <alignment horizontal="center" vertical="center" wrapText="1"/>
    </xf>
    <xf numFmtId="0" fontId="9" fillId="36" borderId="33" xfId="52" applyFont="1" applyFill="1" applyBorder="1" applyAlignment="1" applyProtection="1">
      <alignment horizontal="center" vertical="center" wrapText="1"/>
      <protection/>
    </xf>
    <xf numFmtId="9" fontId="0" fillId="0" borderId="28" xfId="0" applyNumberFormat="1" applyFont="1" applyFill="1" applyBorder="1" applyAlignment="1">
      <alignment horizontal="center" vertical="center" wrapText="1"/>
    </xf>
    <xf numFmtId="10" fontId="16" fillId="0" borderId="20" xfId="0" applyNumberFormat="1" applyFont="1" applyFill="1" applyBorder="1" applyAlignment="1" applyProtection="1">
      <alignment horizontal="center" vertical="center" wrapText="1"/>
      <protection locked="0"/>
    </xf>
    <xf numFmtId="9" fontId="0" fillId="0" borderId="20" xfId="0" applyNumberFormat="1" applyFont="1" applyBorder="1" applyAlignment="1">
      <alignment horizontal="center" vertical="center" wrapText="1"/>
    </xf>
    <xf numFmtId="9" fontId="15" fillId="0" borderId="20" xfId="0" applyNumberFormat="1" applyFont="1" applyFill="1" applyBorder="1" applyAlignment="1" applyProtection="1">
      <alignment horizontal="center" vertical="center" wrapText="1"/>
      <protection locked="0"/>
    </xf>
    <xf numFmtId="9" fontId="0" fillId="36" borderId="35" xfId="0" applyNumberFormat="1" applyFont="1" applyFill="1" applyBorder="1" applyAlignment="1" applyProtection="1">
      <alignment horizontal="center" vertical="center" wrapText="1"/>
      <protection/>
    </xf>
    <xf numFmtId="9" fontId="0" fillId="36" borderId="13" xfId="0" applyNumberFormat="1" applyFont="1" applyFill="1" applyBorder="1" applyAlignment="1" applyProtection="1">
      <alignment horizontal="center" vertical="center" wrapText="1"/>
      <protection/>
    </xf>
    <xf numFmtId="0" fontId="0" fillId="0" borderId="20" xfId="0" applyFont="1" applyFill="1" applyBorder="1" applyAlignment="1">
      <alignment horizontal="center" vertical="center" wrapText="1"/>
    </xf>
    <xf numFmtId="9" fontId="0" fillId="0" borderId="20" xfId="54" applyNumberFormat="1" applyFont="1" applyFill="1" applyBorder="1" applyAlignment="1" applyProtection="1">
      <alignment horizontal="center" vertical="center" wrapText="1"/>
      <protection locked="0"/>
    </xf>
    <xf numFmtId="9" fontId="0" fillId="36" borderId="20" xfId="0" applyNumberFormat="1" applyFont="1" applyFill="1" applyBorder="1" applyAlignment="1">
      <alignment horizontal="center" vertical="center" wrapText="1"/>
    </xf>
    <xf numFmtId="9" fontId="0" fillId="36" borderId="20" xfId="0" applyNumberFormat="1" applyFont="1" applyFill="1" applyBorder="1" applyAlignment="1" applyProtection="1">
      <alignment horizontal="center" vertical="center" wrapText="1"/>
      <protection locked="0"/>
    </xf>
    <xf numFmtId="0" fontId="5" fillId="40" borderId="42" xfId="52" applyFont="1" applyFill="1" applyBorder="1" applyAlignment="1" applyProtection="1">
      <alignment horizontal="center" vertical="center" wrapText="1"/>
      <protection/>
    </xf>
    <xf numFmtId="0" fontId="0" fillId="0" borderId="21" xfId="0" applyFont="1" applyFill="1" applyBorder="1" applyAlignment="1">
      <alignment horizontal="center" vertical="center" wrapText="1"/>
    </xf>
    <xf numFmtId="10" fontId="12" fillId="36" borderId="23" xfId="54" applyNumberFormat="1" applyFont="1" applyFill="1" applyBorder="1" applyAlignment="1" applyProtection="1">
      <alignment horizontal="center" vertical="center" wrapText="1"/>
      <protection/>
    </xf>
    <xf numFmtId="9" fontId="0" fillId="38" borderId="25" xfId="52" applyNumberFormat="1" applyFont="1" applyFill="1" applyBorder="1" applyAlignment="1" applyProtection="1">
      <alignment horizontal="center" vertical="center" wrapText="1"/>
      <protection/>
    </xf>
    <xf numFmtId="9" fontId="0" fillId="36" borderId="25" xfId="52" applyNumberFormat="1" applyFont="1" applyFill="1" applyBorder="1" applyAlignment="1" applyProtection="1">
      <alignment horizontal="center" vertical="center" wrapText="1"/>
      <protection/>
    </xf>
    <xf numFmtId="9" fontId="6" fillId="38" borderId="25" xfId="52" applyNumberFormat="1" applyFont="1" applyFill="1" applyBorder="1" applyAlignment="1" applyProtection="1">
      <alignment horizontal="center" vertical="center" wrapText="1"/>
      <protection/>
    </xf>
    <xf numFmtId="0" fontId="9" fillId="36" borderId="43" xfId="52" applyFont="1" applyFill="1" applyBorder="1" applyAlignment="1" applyProtection="1">
      <alignment horizontal="center" vertical="center" wrapText="1"/>
      <protection/>
    </xf>
    <xf numFmtId="0" fontId="0" fillId="36" borderId="11" xfId="52" applyFont="1" applyFill="1" applyBorder="1" applyAlignment="1" applyProtection="1">
      <alignment horizontal="center" vertical="center" wrapText="1"/>
      <protection/>
    </xf>
    <xf numFmtId="0" fontId="9" fillId="36" borderId="11" xfId="52" applyFont="1" applyFill="1" applyBorder="1" applyAlignment="1" applyProtection="1">
      <alignment horizontal="center" vertical="center" wrapText="1"/>
      <protection/>
    </xf>
    <xf numFmtId="9" fontId="0" fillId="0" borderId="40" xfId="0" applyNumberFormat="1" applyFont="1" applyFill="1" applyBorder="1" applyAlignment="1">
      <alignment horizontal="center" vertical="center" wrapText="1"/>
    </xf>
    <xf numFmtId="10" fontId="12" fillId="36" borderId="30" xfId="54" applyNumberFormat="1" applyFont="1" applyFill="1" applyBorder="1" applyAlignment="1" applyProtection="1">
      <alignment horizontal="center" vertical="center" wrapText="1"/>
      <protection/>
    </xf>
    <xf numFmtId="9" fontId="6" fillId="38" borderId="25" xfId="54" applyFont="1" applyFill="1" applyBorder="1" applyAlignment="1" applyProtection="1">
      <alignment horizontal="center" vertical="center" wrapText="1"/>
      <protection/>
    </xf>
    <xf numFmtId="10" fontId="0" fillId="0" borderId="20" xfId="52" applyNumberFormat="1" applyFont="1" applyFill="1" applyBorder="1" applyAlignment="1" applyProtection="1">
      <alignment horizontal="center" vertical="center" wrapText="1"/>
      <protection/>
    </xf>
    <xf numFmtId="10" fontId="9" fillId="0" borderId="12" xfId="52" applyNumberFormat="1" applyFont="1" applyFill="1" applyBorder="1" applyAlignment="1" applyProtection="1">
      <alignment horizontal="center" vertical="center" wrapText="1"/>
      <protection/>
    </xf>
    <xf numFmtId="0" fontId="0" fillId="36" borderId="44" xfId="52" applyFont="1" applyFill="1" applyBorder="1" applyAlignment="1" applyProtection="1">
      <alignment horizontal="center" vertical="center" wrapText="1"/>
      <protection/>
    </xf>
    <xf numFmtId="0" fontId="9" fillId="36" borderId="44" xfId="52" applyFont="1" applyFill="1" applyBorder="1" applyAlignment="1" applyProtection="1">
      <alignment horizontal="center" vertical="center" wrapText="1"/>
      <protection/>
    </xf>
    <xf numFmtId="9" fontId="0" fillId="0" borderId="20" xfId="0" applyNumberFormat="1" applyFont="1" applyFill="1" applyBorder="1" applyAlignment="1">
      <alignment horizontal="center" vertical="top" wrapText="1"/>
    </xf>
    <xf numFmtId="0" fontId="9" fillId="36" borderId="45" xfId="52" applyFont="1" applyFill="1" applyBorder="1" applyAlignment="1" applyProtection="1">
      <alignment horizontal="center" vertical="center" wrapText="1"/>
      <protection/>
    </xf>
    <xf numFmtId="0" fontId="0" fillId="0" borderId="0" xfId="0" applyFont="1" applyBorder="1" applyAlignment="1">
      <alignment horizontal="center" vertical="center" wrapText="1"/>
    </xf>
    <xf numFmtId="9" fontId="9" fillId="39" borderId="20" xfId="54" applyFont="1" applyFill="1" applyBorder="1" applyAlignment="1" applyProtection="1">
      <alignment horizontal="center" vertical="center" wrapText="1"/>
      <protection locked="0"/>
    </xf>
    <xf numFmtId="9" fontId="0" fillId="39" borderId="0" xfId="0" applyNumberFormat="1" applyFont="1" applyFill="1" applyBorder="1" applyAlignment="1">
      <alignment horizontal="center" vertical="center" wrapText="1"/>
    </xf>
    <xf numFmtId="0" fontId="9" fillId="0" borderId="21" xfId="0" applyFont="1" applyFill="1" applyBorder="1" applyAlignment="1">
      <alignment horizontal="center" vertical="center" wrapText="1"/>
    </xf>
    <xf numFmtId="0" fontId="0" fillId="38" borderId="25" xfId="54" applyNumberFormat="1" applyFont="1" applyFill="1" applyBorder="1" applyAlignment="1" applyProtection="1">
      <alignment horizontal="center" vertical="center" wrapText="1"/>
      <protection/>
    </xf>
    <xf numFmtId="0" fontId="0" fillId="36" borderId="25" xfId="54" applyNumberFormat="1" applyFont="1" applyFill="1" applyBorder="1" applyAlignment="1" applyProtection="1">
      <alignment horizontal="center" vertical="center" wrapText="1"/>
      <protection/>
    </xf>
    <xf numFmtId="0" fontId="6" fillId="38" borderId="26" xfId="54" applyNumberFormat="1" applyFont="1" applyFill="1" applyBorder="1" applyAlignment="1" applyProtection="1">
      <alignment horizontal="center" vertical="center" wrapText="1"/>
      <protection/>
    </xf>
    <xf numFmtId="0" fontId="6" fillId="38" borderId="25" xfId="54" applyNumberFormat="1" applyFont="1" applyFill="1" applyBorder="1" applyAlignment="1" applyProtection="1">
      <alignment horizontal="center" vertical="center" wrapText="1"/>
      <protection/>
    </xf>
    <xf numFmtId="10" fontId="0" fillId="0" borderId="31" xfId="52" applyNumberFormat="1" applyFont="1" applyFill="1" applyBorder="1" applyAlignment="1" applyProtection="1">
      <alignment horizontal="center" vertical="center" wrapText="1"/>
      <protection/>
    </xf>
    <xf numFmtId="10" fontId="0" fillId="0" borderId="12" xfId="52" applyNumberFormat="1" applyFont="1" applyFill="1" applyBorder="1" applyAlignment="1" applyProtection="1">
      <alignment horizontal="center" vertical="center" wrapText="1"/>
      <protection/>
    </xf>
    <xf numFmtId="0" fontId="0" fillId="39" borderId="20" xfId="0" applyNumberFormat="1" applyFont="1" applyFill="1" applyBorder="1" applyAlignment="1" applyProtection="1">
      <alignment horizontal="center" vertical="center" wrapText="1"/>
      <protection locked="0"/>
    </xf>
    <xf numFmtId="0" fontId="0" fillId="0" borderId="20" xfId="0" applyNumberFormat="1" applyFont="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0" fontId="19" fillId="39" borderId="20" xfId="0" applyFont="1" applyFill="1" applyBorder="1" applyAlignment="1">
      <alignment horizontal="center" vertical="center" wrapText="1"/>
    </xf>
    <xf numFmtId="0" fontId="0" fillId="0" borderId="46" xfId="0" applyFont="1" applyBorder="1" applyAlignment="1">
      <alignment horizontal="center" vertical="center" wrapText="1"/>
    </xf>
    <xf numFmtId="10" fontId="9" fillId="36" borderId="31" xfId="52" applyNumberFormat="1" applyFont="1" applyFill="1" applyBorder="1" applyAlignment="1" applyProtection="1">
      <alignment horizontal="center" vertical="center" wrapText="1"/>
      <protection/>
    </xf>
    <xf numFmtId="10" fontId="9" fillId="36" borderId="12" xfId="52" applyNumberFormat="1" applyFont="1" applyFill="1" applyBorder="1" applyAlignment="1" applyProtection="1">
      <alignment horizontal="center" vertical="center" wrapText="1"/>
      <protection/>
    </xf>
    <xf numFmtId="0" fontId="0" fillId="36" borderId="0" xfId="0" applyFill="1" applyAlignment="1">
      <alignment/>
    </xf>
    <xf numFmtId="0" fontId="9" fillId="36" borderId="25" xfId="54" applyNumberFormat="1" applyFont="1" applyFill="1" applyBorder="1" applyAlignment="1" applyProtection="1">
      <alignment horizontal="center" vertical="center" wrapText="1"/>
      <protection/>
    </xf>
    <xf numFmtId="0" fontId="9" fillId="36" borderId="20" xfId="0" applyNumberFormat="1" applyFont="1" applyFill="1" applyBorder="1" applyAlignment="1" applyProtection="1">
      <alignment horizontal="center" vertical="center" wrapText="1"/>
      <protection locked="0"/>
    </xf>
    <xf numFmtId="0" fontId="9" fillId="0" borderId="20" xfId="0" applyNumberFormat="1" applyFont="1" applyFill="1" applyBorder="1" applyAlignment="1" applyProtection="1">
      <alignment horizontal="center" vertical="center" wrapText="1"/>
      <protection locked="0"/>
    </xf>
    <xf numFmtId="9" fontId="0" fillId="36" borderId="0" xfId="0" applyNumberFormat="1" applyFont="1" applyFill="1" applyBorder="1" applyAlignment="1">
      <alignment horizontal="center" vertical="center" wrapText="1"/>
    </xf>
    <xf numFmtId="0" fontId="0" fillId="0" borderId="0" xfId="0" applyFill="1" applyAlignment="1">
      <alignment/>
    </xf>
    <xf numFmtId="9" fontId="0" fillId="0" borderId="20" xfId="0" applyNumberFormat="1" applyFont="1" applyFill="1" applyBorder="1" applyAlignment="1" applyProtection="1">
      <alignment horizontal="center" vertical="center" wrapText="1"/>
      <protection locked="0"/>
    </xf>
    <xf numFmtId="10" fontId="9" fillId="0" borderId="31" xfId="52" applyNumberFormat="1" applyFont="1" applyFill="1" applyBorder="1" applyAlignment="1" applyProtection="1">
      <alignment horizontal="center" vertical="center" wrapText="1"/>
      <protection/>
    </xf>
    <xf numFmtId="9" fontId="0" fillId="39" borderId="47" xfId="0" applyNumberFormat="1" applyFont="1" applyFill="1" applyBorder="1" applyAlignment="1">
      <alignment horizontal="center" vertical="center" wrapText="1"/>
    </xf>
    <xf numFmtId="10" fontId="0" fillId="0" borderId="20" xfId="0" applyNumberFormat="1" applyFont="1" applyFill="1" applyBorder="1" applyAlignment="1" applyProtection="1">
      <alignment horizontal="center" vertical="center" wrapText="1"/>
      <protection locked="0"/>
    </xf>
    <xf numFmtId="9" fontId="6" fillId="38" borderId="25" xfId="54" applyNumberFormat="1" applyFont="1" applyFill="1" applyBorder="1" applyAlignment="1" applyProtection="1">
      <alignment horizontal="center" vertical="center" wrapText="1"/>
      <protection/>
    </xf>
    <xf numFmtId="10" fontId="9" fillId="38" borderId="25" xfId="54" applyNumberFormat="1" applyFont="1" applyFill="1" applyBorder="1" applyAlignment="1" applyProtection="1">
      <alignment horizontal="center" vertical="center" wrapText="1"/>
      <protection/>
    </xf>
    <xf numFmtId="10" fontId="9" fillId="36" borderId="25" xfId="54" applyNumberFormat="1" applyFont="1" applyFill="1" applyBorder="1" applyAlignment="1" applyProtection="1">
      <alignment horizontal="center" vertical="center" wrapText="1"/>
      <protection/>
    </xf>
    <xf numFmtId="10" fontId="6" fillId="38" borderId="12" xfId="54" applyNumberFormat="1" applyFont="1" applyFill="1" applyBorder="1" applyAlignment="1" applyProtection="1">
      <alignment horizontal="center" vertical="center" wrapText="1"/>
      <protection/>
    </xf>
    <xf numFmtId="0" fontId="4" fillId="36" borderId="44" xfId="52" applyFont="1" applyFill="1" applyBorder="1" applyAlignment="1" applyProtection="1">
      <alignment horizontal="center" vertical="center" wrapText="1"/>
      <protection/>
    </xf>
    <xf numFmtId="9" fontId="0" fillId="0" borderId="20" xfId="0" applyNumberFormat="1" applyFont="1" applyFill="1" applyBorder="1" applyAlignment="1">
      <alignment horizontal="justify" vertical="top" wrapText="1"/>
    </xf>
    <xf numFmtId="0" fontId="0" fillId="37" borderId="48" xfId="0" applyFill="1" applyBorder="1" applyAlignment="1">
      <alignment/>
    </xf>
    <xf numFmtId="0" fontId="5" fillId="40" borderId="22" xfId="52" applyFont="1" applyFill="1" applyBorder="1" applyAlignment="1" applyProtection="1">
      <alignment horizontal="center" vertical="center" wrapText="1"/>
      <protection/>
    </xf>
    <xf numFmtId="0" fontId="9" fillId="36" borderId="22" xfId="52" applyFont="1" applyFill="1" applyBorder="1" applyAlignment="1" applyProtection="1">
      <alignment horizontal="center" vertical="center" wrapText="1"/>
      <protection/>
    </xf>
    <xf numFmtId="10" fontId="12" fillId="36" borderId="49" xfId="54" applyNumberFormat="1" applyFont="1" applyFill="1" applyBorder="1" applyAlignment="1" applyProtection="1">
      <alignment horizontal="center" vertical="center" wrapText="1"/>
      <protection/>
    </xf>
    <xf numFmtId="0" fontId="0" fillId="36" borderId="50" xfId="52" applyFont="1" applyFill="1" applyBorder="1" applyAlignment="1" applyProtection="1">
      <alignment horizontal="center" vertical="center" wrapText="1"/>
      <protection/>
    </xf>
    <xf numFmtId="0" fontId="0" fillId="36" borderId="43" xfId="52" applyFont="1" applyFill="1" applyBorder="1" applyAlignment="1" applyProtection="1">
      <alignment horizontal="center" vertical="center" wrapText="1"/>
      <protection/>
    </xf>
    <xf numFmtId="0" fontId="11" fillId="38" borderId="43" xfId="54" applyNumberFormat="1" applyFont="1" applyFill="1" applyBorder="1" applyAlignment="1" applyProtection="1">
      <alignment horizontal="center" vertical="center" wrapText="1"/>
      <protection/>
    </xf>
    <xf numFmtId="0" fontId="11" fillId="36" borderId="43" xfId="54" applyNumberFormat="1" applyFont="1" applyFill="1" applyBorder="1" applyAlignment="1" applyProtection="1">
      <alignment horizontal="center" vertical="center" wrapText="1"/>
      <protection/>
    </xf>
    <xf numFmtId="1" fontId="0" fillId="36" borderId="25" xfId="54" applyNumberFormat="1" applyFill="1" applyBorder="1" applyAlignment="1" applyProtection="1">
      <alignment horizontal="center" vertical="center" wrapText="1"/>
      <protection/>
    </xf>
    <xf numFmtId="1" fontId="6" fillId="38" borderId="26" xfId="54" applyNumberFormat="1" applyFont="1" applyFill="1" applyBorder="1" applyAlignment="1" applyProtection="1">
      <alignment horizontal="center" vertical="center" wrapText="1"/>
      <protection/>
    </xf>
    <xf numFmtId="0" fontId="0" fillId="36" borderId="51" xfId="52" applyFont="1" applyFill="1" applyBorder="1" applyAlignment="1" applyProtection="1">
      <alignment horizontal="center" vertical="center" wrapText="1"/>
      <protection/>
    </xf>
    <xf numFmtId="0" fontId="9" fillId="36" borderId="51" xfId="52" applyFont="1" applyFill="1" applyBorder="1" applyAlignment="1" applyProtection="1">
      <alignment horizontal="center" vertical="center" wrapText="1"/>
      <protection/>
    </xf>
    <xf numFmtId="9" fontId="21" fillId="0" borderId="20" xfId="0" applyNumberFormat="1" applyFont="1" applyBorder="1" applyAlignment="1">
      <alignment horizontal="center" vertical="center" wrapText="1"/>
    </xf>
    <xf numFmtId="0" fontId="11" fillId="38" borderId="12" xfId="54" applyNumberFormat="1" applyFont="1" applyFill="1" applyBorder="1" applyAlignment="1" applyProtection="1">
      <alignment horizontal="center" vertical="center" wrapText="1"/>
      <protection/>
    </xf>
    <xf numFmtId="0" fontId="11" fillId="36" borderId="12" xfId="54" applyNumberFormat="1" applyFont="1" applyFill="1" applyBorder="1" applyAlignment="1" applyProtection="1">
      <alignment horizontal="center" vertical="center" wrapText="1"/>
      <protection/>
    </xf>
    <xf numFmtId="0" fontId="0" fillId="36" borderId="32" xfId="52" applyFont="1" applyFill="1" applyBorder="1" applyAlignment="1" applyProtection="1">
      <alignment horizontal="center" vertical="center" wrapText="1"/>
      <protection/>
    </xf>
    <xf numFmtId="0" fontId="9" fillId="36" borderId="32" xfId="52" applyFont="1" applyFill="1" applyBorder="1" applyAlignment="1" applyProtection="1">
      <alignment horizontal="center" vertical="center" wrapText="1"/>
      <protection/>
    </xf>
    <xf numFmtId="9" fontId="22" fillId="36" borderId="20" xfId="0" applyNumberFormat="1" applyFont="1" applyFill="1" applyBorder="1" applyAlignment="1">
      <alignment horizontal="center" vertical="center" wrapText="1"/>
    </xf>
    <xf numFmtId="9" fontId="21" fillId="0" borderId="20" xfId="0" applyNumberFormat="1" applyFont="1" applyFill="1" applyBorder="1" applyAlignment="1">
      <alignment horizontal="center" vertical="center" wrapText="1"/>
    </xf>
    <xf numFmtId="10" fontId="12" fillId="0" borderId="30" xfId="54" applyNumberFormat="1" applyFont="1" applyFill="1" applyBorder="1" applyAlignment="1" applyProtection="1">
      <alignment horizontal="center" vertical="center" wrapText="1"/>
      <protection/>
    </xf>
    <xf numFmtId="0" fontId="0" fillId="0" borderId="31" xfId="52" applyFont="1" applyFill="1" applyBorder="1" applyAlignment="1" applyProtection="1">
      <alignment horizontal="center" vertical="center" wrapText="1"/>
      <protection/>
    </xf>
    <xf numFmtId="0" fontId="0" fillId="0" borderId="12" xfId="52" applyFont="1" applyFill="1" applyBorder="1" applyAlignment="1" applyProtection="1">
      <alignment horizontal="center" vertical="center" wrapText="1"/>
      <protection/>
    </xf>
    <xf numFmtId="9" fontId="11" fillId="38" borderId="12" xfId="54" applyNumberFormat="1" applyFont="1" applyFill="1" applyBorder="1" applyAlignment="1" applyProtection="1">
      <alignment horizontal="center" vertical="center" wrapText="1"/>
      <protection/>
    </xf>
    <xf numFmtId="9" fontId="11" fillId="0" borderId="12" xfId="54" applyNumberFormat="1" applyFont="1" applyFill="1" applyBorder="1" applyAlignment="1" applyProtection="1">
      <alignment horizontal="center" vertical="center" wrapText="1"/>
      <protection/>
    </xf>
    <xf numFmtId="1" fontId="0" fillId="0" borderId="31" xfId="52" applyNumberFormat="1" applyFont="1" applyFill="1" applyBorder="1" applyAlignment="1" applyProtection="1">
      <alignment horizontal="center" vertical="center" wrapText="1"/>
      <protection/>
    </xf>
    <xf numFmtId="0" fontId="9" fillId="0" borderId="12" xfId="52" applyFont="1" applyFill="1" applyBorder="1" applyAlignment="1" applyProtection="1">
      <alignment horizontal="center" vertical="center" wrapText="1"/>
      <protection/>
    </xf>
    <xf numFmtId="10" fontId="0" fillId="0" borderId="32" xfId="52" applyNumberFormat="1" applyFont="1" applyFill="1" applyBorder="1" applyAlignment="1" applyProtection="1">
      <alignment horizontal="center" vertical="center" wrapText="1"/>
      <protection/>
    </xf>
    <xf numFmtId="1" fontId="11" fillId="38" borderId="12" xfId="54" applyNumberFormat="1" applyFont="1" applyFill="1" applyBorder="1" applyAlignment="1" applyProtection="1">
      <alignment horizontal="center" vertical="center" wrapText="1"/>
      <protection/>
    </xf>
    <xf numFmtId="1" fontId="11" fillId="0" borderId="12" xfId="54" applyNumberFormat="1" applyFont="1" applyFill="1" applyBorder="1" applyAlignment="1" applyProtection="1">
      <alignment horizontal="center" vertical="center" wrapText="1"/>
      <protection/>
    </xf>
    <xf numFmtId="0" fontId="6" fillId="38" borderId="25" xfId="52" applyNumberFormat="1" applyFont="1" applyFill="1" applyBorder="1" applyAlignment="1" applyProtection="1">
      <alignment horizontal="center" vertical="center" wrapText="1"/>
      <protection/>
    </xf>
    <xf numFmtId="0" fontId="0" fillId="34" borderId="21" xfId="0" applyFont="1" applyFill="1" applyBorder="1" applyAlignment="1">
      <alignment horizontal="center" vertical="center" wrapText="1"/>
    </xf>
    <xf numFmtId="9" fontId="0" fillId="39" borderId="20" xfId="0" applyNumberFormat="1" applyFont="1" applyFill="1" applyBorder="1" applyAlignment="1">
      <alignment vertical="center" wrapText="1"/>
    </xf>
    <xf numFmtId="0" fontId="9" fillId="36" borderId="20" xfId="52" applyFont="1" applyFill="1" applyBorder="1" applyAlignment="1">
      <alignment horizontal="center" vertical="center" wrapText="1"/>
      <protection/>
    </xf>
    <xf numFmtId="0" fontId="9" fillId="0" borderId="20" xfId="0" applyFont="1" applyBorder="1" applyAlignment="1" applyProtection="1">
      <alignment horizontal="center" vertical="center" wrapText="1"/>
      <protection locked="0"/>
    </xf>
    <xf numFmtId="9" fontId="11" fillId="36" borderId="12" xfId="54" applyNumberFormat="1" applyFont="1" applyFill="1" applyBorder="1" applyAlignment="1" applyProtection="1">
      <alignment horizontal="center" vertical="center" wrapText="1"/>
      <protection/>
    </xf>
    <xf numFmtId="1" fontId="9" fillId="36" borderId="31" xfId="52" applyNumberFormat="1" applyFont="1" applyFill="1" applyBorder="1" applyAlignment="1" applyProtection="1">
      <alignment horizontal="center" vertical="center" wrapText="1"/>
      <protection/>
    </xf>
    <xf numFmtId="9" fontId="0" fillId="0" borderId="46" xfId="0" applyNumberFormat="1" applyFont="1" applyBorder="1" applyAlignment="1">
      <alignment horizontal="center" vertical="center" wrapText="1"/>
    </xf>
    <xf numFmtId="10" fontId="9" fillId="39" borderId="0" xfId="0" applyNumberFormat="1" applyFont="1" applyFill="1" applyBorder="1" applyAlignment="1" applyProtection="1">
      <alignment horizontal="center" vertical="center" wrapText="1"/>
      <protection locked="0"/>
    </xf>
    <xf numFmtId="0" fontId="5" fillId="40" borderId="45" xfId="52" applyFont="1" applyFill="1" applyBorder="1" applyAlignment="1" applyProtection="1">
      <alignment horizontal="center" vertical="center" wrapText="1"/>
      <protection/>
    </xf>
    <xf numFmtId="0" fontId="0" fillId="0" borderId="29" xfId="0" applyFont="1" applyBorder="1" applyAlignment="1">
      <alignment horizontal="center" vertical="center" wrapText="1"/>
    </xf>
    <xf numFmtId="9" fontId="11" fillId="38" borderId="25" xfId="54" applyFont="1" applyFill="1" applyBorder="1" applyAlignment="1" applyProtection="1">
      <alignment horizontal="center" vertical="center" wrapText="1"/>
      <protection/>
    </xf>
    <xf numFmtId="9" fontId="11" fillId="36" borderId="25" xfId="54" applyFont="1" applyFill="1" applyBorder="1" applyAlignment="1" applyProtection="1">
      <alignment horizontal="center" vertical="center" wrapText="1"/>
      <protection/>
    </xf>
    <xf numFmtId="0" fontId="0" fillId="36" borderId="25" xfId="52" applyFont="1" applyFill="1" applyBorder="1" applyAlignment="1" applyProtection="1">
      <alignment vertical="center" wrapText="1"/>
      <protection locked="0"/>
    </xf>
    <xf numFmtId="10" fontId="0" fillId="36" borderId="27" xfId="52" applyNumberFormat="1" applyFont="1" applyFill="1" applyBorder="1" applyAlignment="1" applyProtection="1">
      <alignment horizontal="center" vertical="center" wrapText="1"/>
      <protection/>
    </xf>
    <xf numFmtId="9" fontId="9" fillId="36" borderId="20" xfId="54" applyFont="1" applyFill="1" applyBorder="1" applyAlignment="1" applyProtection="1">
      <alignment horizontal="center" vertical="center" wrapText="1"/>
      <protection locked="0"/>
    </xf>
    <xf numFmtId="9" fontId="9" fillId="0" borderId="20" xfId="0" applyNumberFormat="1" applyFont="1" applyFill="1" applyBorder="1" applyAlignment="1">
      <alignment horizontal="center" vertical="center" wrapText="1"/>
    </xf>
    <xf numFmtId="9" fontId="9" fillId="36" borderId="20" xfId="0" applyNumberFormat="1" applyFont="1" applyFill="1" applyBorder="1" applyAlignment="1">
      <alignment horizontal="center" vertical="center" wrapText="1"/>
    </xf>
    <xf numFmtId="0" fontId="0" fillId="0" borderId="52" xfId="0" applyFont="1" applyFill="1" applyBorder="1" applyAlignment="1">
      <alignment horizontal="center" vertical="center" wrapText="1"/>
    </xf>
    <xf numFmtId="10" fontId="11" fillId="38" borderId="12" xfId="54" applyNumberFormat="1" applyFont="1" applyFill="1" applyBorder="1" applyAlignment="1" applyProtection="1">
      <alignment horizontal="center" vertical="center" wrapText="1"/>
      <protection/>
    </xf>
    <xf numFmtId="10" fontId="0" fillId="38" borderId="25" xfId="54" applyNumberFormat="1" applyFont="1" applyFill="1" applyBorder="1" applyAlignment="1" applyProtection="1">
      <alignment horizontal="center" vertical="center" wrapText="1"/>
      <protection/>
    </xf>
    <xf numFmtId="10" fontId="11" fillId="36" borderId="12" xfId="54" applyNumberFormat="1" applyFont="1" applyFill="1" applyBorder="1" applyAlignment="1" applyProtection="1">
      <alignment horizontal="center" vertical="center" wrapText="1"/>
      <protection/>
    </xf>
    <xf numFmtId="10" fontId="0" fillId="36" borderId="25" xfId="54" applyNumberFormat="1" applyFont="1" applyFill="1" applyBorder="1" applyAlignment="1" applyProtection="1">
      <alignment horizontal="center" vertical="center" wrapText="1"/>
      <protection/>
    </xf>
    <xf numFmtId="10" fontId="6" fillId="38" borderId="26" xfId="54" applyNumberFormat="1" applyFont="1" applyFill="1" applyBorder="1" applyAlignment="1" applyProtection="1">
      <alignment horizontal="center" vertical="center" wrapText="1"/>
      <protection/>
    </xf>
    <xf numFmtId="10" fontId="6" fillId="38" borderId="25" xfId="54" applyNumberFormat="1" applyFont="1" applyFill="1" applyBorder="1" applyAlignment="1" applyProtection="1">
      <alignment horizontal="center" vertical="center" wrapText="1"/>
      <protection/>
    </xf>
    <xf numFmtId="0" fontId="0" fillId="36" borderId="12" xfId="52" applyFont="1" applyFill="1" applyBorder="1" applyAlignment="1" applyProtection="1">
      <alignment horizontal="center" vertical="center" wrapText="1"/>
      <protection locked="0"/>
    </xf>
    <xf numFmtId="10" fontId="9" fillId="0" borderId="20" xfId="54" applyNumberFormat="1" applyFont="1" applyFill="1" applyBorder="1" applyAlignment="1" applyProtection="1">
      <alignment horizontal="center" vertical="center" wrapText="1"/>
      <protection locked="0"/>
    </xf>
    <xf numFmtId="0" fontId="0" fillId="0" borderId="20" xfId="52" applyFont="1" applyFill="1" applyBorder="1" applyAlignment="1" applyProtection="1">
      <alignment horizontal="center" vertical="center" wrapText="1"/>
      <protection/>
    </xf>
    <xf numFmtId="0" fontId="0" fillId="36" borderId="20" xfId="52" applyFont="1" applyFill="1" applyBorder="1" applyAlignment="1" applyProtection="1">
      <alignment horizontal="center" vertical="center" wrapText="1"/>
      <protection/>
    </xf>
    <xf numFmtId="1" fontId="11" fillId="36" borderId="12" xfId="54" applyNumberFormat="1" applyFont="1" applyFill="1" applyBorder="1" applyAlignment="1" applyProtection="1">
      <alignment horizontal="center" vertical="center" wrapText="1"/>
      <protection/>
    </xf>
    <xf numFmtId="10" fontId="0" fillId="36" borderId="31" xfId="52" applyNumberFormat="1" applyFont="1" applyFill="1" applyBorder="1" applyAlignment="1" applyProtection="1">
      <alignment horizontal="center" vertical="center" wrapText="1"/>
      <protection/>
    </xf>
    <xf numFmtId="0" fontId="9" fillId="0" borderId="0" xfId="52" applyFont="1" applyAlignment="1">
      <alignment horizontal="center" vertical="center" wrapText="1"/>
      <protection/>
    </xf>
    <xf numFmtId="10" fontId="0" fillId="36" borderId="12" xfId="52" applyNumberFormat="1"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locked="0"/>
    </xf>
    <xf numFmtId="0" fontId="0" fillId="0" borderId="51" xfId="0" applyFont="1" applyBorder="1" applyAlignment="1">
      <alignment horizontal="center" vertical="center" wrapText="1"/>
    </xf>
    <xf numFmtId="0" fontId="0" fillId="0" borderId="21" xfId="0" applyFont="1" applyBorder="1" applyAlignment="1">
      <alignment horizontal="center" vertical="center" wrapText="1"/>
    </xf>
    <xf numFmtId="3" fontId="11" fillId="38" borderId="25" xfId="52" applyNumberFormat="1" applyFont="1" applyFill="1" applyBorder="1" applyAlignment="1" applyProtection="1">
      <alignment horizontal="center" vertical="center" wrapText="1"/>
      <protection/>
    </xf>
    <xf numFmtId="3" fontId="11" fillId="36" borderId="25" xfId="52" applyNumberFormat="1" applyFont="1" applyFill="1" applyBorder="1" applyAlignment="1" applyProtection="1">
      <alignment horizontal="center" vertical="center" wrapText="1"/>
      <protection/>
    </xf>
    <xf numFmtId="1" fontId="9" fillId="36" borderId="24" xfId="52" applyNumberFormat="1" applyFont="1" applyFill="1" applyBorder="1" applyAlignment="1" applyProtection="1">
      <alignment horizontal="center" vertical="center" wrapText="1"/>
      <protection/>
    </xf>
    <xf numFmtId="1" fontId="0" fillId="36" borderId="25" xfId="52" applyNumberFormat="1" applyFont="1" applyFill="1" applyBorder="1" applyAlignment="1" applyProtection="1">
      <alignment horizontal="center" vertical="center" wrapText="1"/>
      <protection/>
    </xf>
    <xf numFmtId="0" fontId="9" fillId="36" borderId="27" xfId="52" applyNumberFormat="1" applyFont="1" applyFill="1" applyBorder="1" applyAlignment="1" applyProtection="1">
      <alignment horizontal="center" vertical="center" wrapText="1"/>
      <protection/>
    </xf>
    <xf numFmtId="10" fontId="0" fillId="0" borderId="0" xfId="0" applyNumberFormat="1" applyAlignment="1">
      <alignment/>
    </xf>
    <xf numFmtId="0" fontId="2" fillId="36" borderId="53" xfId="52" applyFont="1" applyFill="1" applyBorder="1" applyAlignment="1" applyProtection="1">
      <alignment horizontal="center" wrapText="1"/>
      <protection/>
    </xf>
    <xf numFmtId="0" fontId="3" fillId="36" borderId="10" xfId="52" applyFont="1" applyFill="1" applyBorder="1" applyAlignment="1" applyProtection="1">
      <alignment horizontal="center"/>
      <protection/>
    </xf>
    <xf numFmtId="0" fontId="3" fillId="36" borderId="11" xfId="52" applyFont="1" applyFill="1" applyBorder="1" applyAlignment="1" applyProtection="1">
      <alignment horizontal="center" vertical="center" wrapText="1"/>
      <protection/>
    </xf>
    <xf numFmtId="0" fontId="3" fillId="37" borderId="12" xfId="52" applyFont="1" applyFill="1" applyBorder="1" applyAlignment="1" applyProtection="1">
      <alignment horizontal="center" wrapText="1"/>
      <protection/>
    </xf>
    <xf numFmtId="0" fontId="4" fillId="36" borderId="12" xfId="52" applyFont="1" applyFill="1" applyBorder="1" applyAlignment="1" applyProtection="1">
      <alignment horizontal="center" wrapText="1"/>
      <protection/>
    </xf>
    <xf numFmtId="0" fontId="5" fillId="36" borderId="12" xfId="52" applyFont="1" applyFill="1" applyBorder="1" applyAlignment="1" applyProtection="1">
      <alignment horizontal="center"/>
      <protection/>
    </xf>
    <xf numFmtId="0" fontId="3" fillId="37" borderId="12" xfId="52" applyFont="1" applyFill="1" applyBorder="1" applyAlignment="1" applyProtection="1">
      <alignment horizontal="center" vertical="center" wrapText="1"/>
      <protection/>
    </xf>
    <xf numFmtId="164" fontId="5" fillId="36" borderId="12" xfId="52" applyNumberFormat="1" applyFont="1" applyFill="1" applyBorder="1" applyAlignment="1" applyProtection="1">
      <alignment horizontal="center" vertical="center"/>
      <protection/>
    </xf>
    <xf numFmtId="0" fontId="3" fillId="37" borderId="13" xfId="52" applyFont="1" applyFill="1" applyBorder="1" applyAlignment="1" applyProtection="1">
      <alignment horizontal="center" wrapText="1"/>
      <protection/>
    </xf>
    <xf numFmtId="0" fontId="5" fillId="36" borderId="13" xfId="52" applyFont="1" applyFill="1" applyBorder="1" applyAlignment="1" applyProtection="1">
      <alignment horizontal="center" wrapText="1"/>
      <protection/>
    </xf>
    <xf numFmtId="0" fontId="5" fillId="37" borderId="14" xfId="52" applyFont="1" applyFill="1" applyBorder="1" applyAlignment="1" applyProtection="1">
      <alignment horizontal="center" vertical="center" wrapText="1"/>
      <protection/>
    </xf>
    <xf numFmtId="0" fontId="5" fillId="37" borderId="54" xfId="52" applyFont="1" applyFill="1" applyBorder="1" applyAlignment="1" applyProtection="1">
      <alignment horizontal="center" vertical="center" wrapText="1"/>
      <protection/>
    </xf>
    <xf numFmtId="0" fontId="5" fillId="37" borderId="55" xfId="52" applyFont="1" applyFill="1" applyBorder="1" applyAlignment="1" applyProtection="1">
      <alignment horizontal="center" vertical="center" wrapText="1"/>
      <protection/>
    </xf>
    <xf numFmtId="0" fontId="5" fillId="37" borderId="15" xfId="52" applyFont="1" applyFill="1" applyBorder="1" applyAlignment="1" applyProtection="1">
      <alignment horizontal="center" vertical="center" wrapText="1"/>
      <protection/>
    </xf>
    <xf numFmtId="0" fontId="5" fillId="37" borderId="15" xfId="52" applyFont="1" applyFill="1" applyBorder="1" applyAlignment="1" applyProtection="1">
      <alignment horizontal="center" vertical="center" textRotation="90" wrapText="1"/>
      <protection/>
    </xf>
    <xf numFmtId="0" fontId="5" fillId="37" borderId="56" xfId="52" applyFont="1" applyFill="1" applyBorder="1" applyAlignment="1" applyProtection="1">
      <alignment horizontal="center" vertical="center" wrapText="1"/>
      <protection/>
    </xf>
    <xf numFmtId="0" fontId="7" fillId="37" borderId="56" xfId="52" applyFont="1" applyFill="1" applyBorder="1" applyAlignment="1" applyProtection="1">
      <alignment horizontal="center" vertical="center" wrapText="1"/>
      <protection/>
    </xf>
    <xf numFmtId="9" fontId="8" fillId="41" borderId="15" xfId="52" applyNumberFormat="1" applyFont="1" applyFill="1" applyBorder="1" applyAlignment="1" applyProtection="1">
      <alignment horizontal="center" vertical="center" wrapText="1"/>
      <protection/>
    </xf>
    <xf numFmtId="0" fontId="7" fillId="37" borderId="15" xfId="52" applyFont="1" applyFill="1" applyBorder="1" applyAlignment="1" applyProtection="1">
      <alignment horizontal="center" vertical="center" wrapText="1"/>
      <protection/>
    </xf>
    <xf numFmtId="0" fontId="5" fillId="37" borderId="57" xfId="0" applyFont="1" applyFill="1" applyBorder="1" applyAlignment="1" applyProtection="1">
      <alignment horizontal="center" vertical="center" wrapText="1"/>
      <protection locked="0"/>
    </xf>
    <xf numFmtId="0" fontId="5" fillId="37" borderId="19" xfId="0" applyFont="1" applyFill="1" applyBorder="1" applyAlignment="1" applyProtection="1">
      <alignment horizontal="center" vertical="center" wrapText="1"/>
      <protection locked="0"/>
    </xf>
    <xf numFmtId="0" fontId="0" fillId="36" borderId="58" xfId="52" applyFont="1" applyFill="1" applyBorder="1" applyAlignment="1" applyProtection="1">
      <alignment horizontal="center" vertical="center" wrapText="1"/>
      <protection/>
    </xf>
    <xf numFmtId="0" fontId="9" fillId="36" borderId="20" xfId="52" applyFont="1" applyFill="1" applyBorder="1" applyAlignment="1" applyProtection="1">
      <alignment horizontal="center" vertical="center" wrapText="1"/>
      <protection/>
    </xf>
    <xf numFmtId="0" fontId="4" fillId="37" borderId="59" xfId="52" applyFont="1" applyFill="1" applyBorder="1" applyAlignment="1" applyProtection="1">
      <alignment horizontal="center" vertical="center" wrapText="1"/>
      <protection/>
    </xf>
    <xf numFmtId="0" fontId="9" fillId="37" borderId="30" xfId="52" applyFont="1" applyFill="1" applyBorder="1" applyAlignment="1" applyProtection="1">
      <alignment horizontal="center" vertical="center" wrapText="1"/>
      <protection/>
    </xf>
    <xf numFmtId="0" fontId="0" fillId="36" borderId="60" xfId="52" applyFont="1" applyFill="1" applyBorder="1" applyAlignment="1" applyProtection="1">
      <alignment horizontal="center" vertical="center" wrapText="1"/>
      <protection/>
    </xf>
    <xf numFmtId="0" fontId="9" fillId="36" borderId="60" xfId="52" applyFont="1" applyFill="1" applyBorder="1" applyAlignment="1" applyProtection="1">
      <alignment horizontal="center" vertical="center" wrapText="1"/>
      <protection/>
    </xf>
    <xf numFmtId="0" fontId="9" fillId="36" borderId="61" xfId="52" applyFont="1" applyFill="1" applyBorder="1" applyAlignment="1" applyProtection="1">
      <alignment horizontal="center" vertical="center" wrapText="1"/>
      <protection/>
    </xf>
    <xf numFmtId="0" fontId="0" fillId="37" borderId="56" xfId="0" applyFill="1" applyBorder="1" applyAlignment="1">
      <alignment horizontal="center" vertical="center"/>
    </xf>
    <xf numFmtId="10" fontId="9" fillId="37" borderId="20" xfId="52" applyNumberFormat="1"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0" xfId="0" applyFont="1" applyBorder="1" applyAlignment="1">
      <alignment horizontal="center" vertical="center" wrapText="1"/>
    </xf>
    <xf numFmtId="0" fontId="0" fillId="37" borderId="48" xfId="0" applyFill="1" applyBorder="1" applyAlignment="1">
      <alignment horizontal="center" vertical="center"/>
    </xf>
    <xf numFmtId="0" fontId="0" fillId="0" borderId="29" xfId="0" applyFont="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Hoja1" xfId="52"/>
    <cellStyle name="Notas" xfId="53"/>
    <cellStyle name="Percent" xfId="54"/>
    <cellStyle name="Rojo" xfId="55"/>
    <cellStyle name="Salida" xfId="56"/>
    <cellStyle name="TableStyleLight1" xfId="57"/>
    <cellStyle name="Texto de advertencia" xfId="58"/>
    <cellStyle name="Texto explicativo" xfId="59"/>
    <cellStyle name="Título" xfId="60"/>
    <cellStyle name="Título 1" xfId="61"/>
    <cellStyle name="Título 2" xfId="62"/>
    <cellStyle name="Título 3" xfId="63"/>
    <cellStyle name="Total" xfId="64"/>
    <cellStyle name="Verde" xfId="65"/>
  </cellStyles>
  <dxfs count="351">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V64"/>
  <sheetViews>
    <sheetView tabSelected="1" zoomScale="75" zoomScaleNormal="75" zoomScalePageLayoutView="0" workbookViewId="0" topLeftCell="AP1">
      <selection activeCell="AU55" sqref="AU55"/>
    </sheetView>
  </sheetViews>
  <sheetFormatPr defaultColWidth="11.57421875" defaultRowHeight="12.75" customHeight="1"/>
  <cols>
    <col min="1" max="1" width="16.8515625" style="0" customWidth="1"/>
    <col min="2" max="2" width="15.140625" style="0" customWidth="1"/>
    <col min="3" max="3" width="21.57421875" style="0" customWidth="1"/>
    <col min="4" max="4" width="16.00390625" style="0" customWidth="1"/>
    <col min="5" max="5" width="45.140625" style="0" customWidth="1"/>
    <col min="6" max="6" width="12.57421875" style="0" customWidth="1"/>
    <col min="7" max="8" width="15.00390625" style="0" customWidth="1"/>
    <col min="9" max="24" width="12.57421875" style="0" customWidth="1"/>
    <col min="25" max="25" width="26.28125" style="0" customWidth="1"/>
    <col min="26" max="26" width="41.57421875" style="0" customWidth="1"/>
    <col min="27" max="27" width="24.28125" style="0" customWidth="1"/>
    <col min="28" max="28" width="22.28125" style="0" customWidth="1"/>
    <col min="29" max="29" width="14.7109375" style="0" customWidth="1"/>
    <col min="30" max="30" width="22.00390625" style="0" customWidth="1"/>
    <col min="31" max="31" width="33.28125" style="0" customWidth="1"/>
    <col min="32" max="32" width="13.00390625" style="0" customWidth="1"/>
    <col min="33" max="33" width="11.57421875" style="0" customWidth="1"/>
    <col min="34" max="34" width="59.00390625" style="0" customWidth="1"/>
    <col min="35" max="35" width="17.57421875" style="0" customWidth="1"/>
    <col min="36" max="36" width="13.57421875" style="0" customWidth="1"/>
    <col min="37" max="37" width="11.57421875" style="0" customWidth="1"/>
    <col min="38" max="38" width="72.140625" style="0" customWidth="1"/>
    <col min="39" max="39" width="12.7109375" style="0" customWidth="1"/>
    <col min="40" max="40" width="14.28125" style="0" customWidth="1"/>
    <col min="41" max="41" width="11.57421875" style="0" customWidth="1"/>
    <col min="42" max="42" width="62.421875" style="0" customWidth="1"/>
    <col min="43" max="43" width="12.8515625" style="0" customWidth="1"/>
    <col min="44" max="44" width="13.00390625" style="0" customWidth="1"/>
    <col min="45" max="45" width="11.57421875" style="0" customWidth="1"/>
    <col min="46" max="46" width="64.8515625" style="0" customWidth="1"/>
    <col min="47" max="47" width="17.57421875" style="0" customWidth="1"/>
  </cols>
  <sheetData>
    <row r="1" spans="1:31" ht="12.75" customHeight="1">
      <c r="A1" s="239"/>
      <c r="B1" s="239"/>
      <c r="C1" s="239"/>
      <c r="D1" s="239"/>
      <c r="E1" s="239"/>
      <c r="F1" s="240" t="s">
        <v>0</v>
      </c>
      <c r="G1" s="240"/>
      <c r="H1" s="240"/>
      <c r="I1" s="240"/>
      <c r="J1" s="240"/>
      <c r="K1" s="240"/>
      <c r="L1" s="240"/>
      <c r="M1" s="240"/>
      <c r="N1" s="240"/>
      <c r="O1" s="240"/>
      <c r="P1" s="240"/>
      <c r="Q1" s="240"/>
      <c r="R1" s="240"/>
      <c r="S1" s="240"/>
      <c r="T1" s="240"/>
      <c r="U1" s="240"/>
      <c r="V1" s="240"/>
      <c r="W1" s="240"/>
      <c r="X1" s="240"/>
      <c r="Y1" s="240"/>
      <c r="Z1" s="240"/>
      <c r="AA1" s="240"/>
      <c r="AB1" s="240"/>
      <c r="AC1" s="240"/>
      <c r="AD1" s="1"/>
      <c r="AE1" s="1"/>
    </row>
    <row r="2" spans="1:31" ht="12.75" customHeight="1">
      <c r="A2" s="239"/>
      <c r="B2" s="239"/>
      <c r="C2" s="239"/>
      <c r="D2" s="239"/>
      <c r="E2" s="239"/>
      <c r="F2" s="240" t="s">
        <v>1</v>
      </c>
      <c r="G2" s="240"/>
      <c r="H2" s="240"/>
      <c r="I2" s="240"/>
      <c r="J2" s="240"/>
      <c r="K2" s="240"/>
      <c r="L2" s="240"/>
      <c r="M2" s="240"/>
      <c r="N2" s="240"/>
      <c r="O2" s="240"/>
      <c r="P2" s="240"/>
      <c r="Q2" s="240"/>
      <c r="R2" s="240"/>
      <c r="S2" s="240"/>
      <c r="T2" s="240"/>
      <c r="U2" s="240"/>
      <c r="V2" s="240"/>
      <c r="W2" s="240"/>
      <c r="X2" s="240"/>
      <c r="Y2" s="240"/>
      <c r="Z2" s="240"/>
      <c r="AA2" s="240"/>
      <c r="AB2" s="240"/>
      <c r="AC2" s="240"/>
      <c r="AD2" s="1"/>
      <c r="AE2" s="1"/>
    </row>
    <row r="3" spans="1:31" ht="15" customHeight="1">
      <c r="A3" s="239"/>
      <c r="B3" s="239"/>
      <c r="C3" s="239"/>
      <c r="D3" s="239"/>
      <c r="E3" s="239"/>
      <c r="F3" s="241" t="s">
        <v>2</v>
      </c>
      <c r="G3" s="241"/>
      <c r="H3" s="241"/>
      <c r="I3" s="241"/>
      <c r="J3" s="241"/>
      <c r="K3" s="241"/>
      <c r="L3" s="241"/>
      <c r="M3" s="241"/>
      <c r="N3" s="241"/>
      <c r="O3" s="241"/>
      <c r="P3" s="241"/>
      <c r="Q3" s="241"/>
      <c r="R3" s="241"/>
      <c r="S3" s="241"/>
      <c r="T3" s="241"/>
      <c r="U3" s="241"/>
      <c r="V3" s="241"/>
      <c r="W3" s="241"/>
      <c r="X3" s="241"/>
      <c r="Y3" s="241"/>
      <c r="Z3" s="241"/>
      <c r="AA3" s="241"/>
      <c r="AB3" s="241"/>
      <c r="AC3" s="241"/>
      <c r="AD3" s="2"/>
      <c r="AE3" s="2"/>
    </row>
    <row r="4" spans="1:31" ht="40.5" customHeight="1">
      <c r="A4" s="242" t="s">
        <v>3</v>
      </c>
      <c r="B4" s="242"/>
      <c r="C4" s="242"/>
      <c r="D4" s="242"/>
      <c r="E4" s="242"/>
      <c r="F4" s="243" t="s">
        <v>4</v>
      </c>
      <c r="G4" s="243"/>
      <c r="H4" s="243"/>
      <c r="I4" s="243"/>
      <c r="J4" s="243"/>
      <c r="K4" s="243"/>
      <c r="L4" s="243"/>
      <c r="M4" s="243"/>
      <c r="N4" s="243"/>
      <c r="O4" s="243"/>
      <c r="P4" s="243"/>
      <c r="Q4" s="243"/>
      <c r="R4" s="243"/>
      <c r="S4" s="243"/>
      <c r="T4" s="243"/>
      <c r="U4" s="243"/>
      <c r="V4" s="243"/>
      <c r="W4" s="243"/>
      <c r="X4" s="243"/>
      <c r="Y4" s="243"/>
      <c r="Z4" s="243"/>
      <c r="AA4" s="243"/>
      <c r="AB4" s="243"/>
      <c r="AC4" s="243"/>
      <c r="AD4" s="3"/>
      <c r="AE4" s="3"/>
    </row>
    <row r="5" spans="1:31" ht="15" customHeight="1">
      <c r="A5" s="242" t="s">
        <v>5</v>
      </c>
      <c r="B5" s="242"/>
      <c r="C5" s="242"/>
      <c r="D5" s="242"/>
      <c r="E5" s="242"/>
      <c r="F5" s="244" t="s">
        <v>6</v>
      </c>
      <c r="G5" s="244"/>
      <c r="H5" s="244"/>
      <c r="I5" s="244"/>
      <c r="J5" s="244"/>
      <c r="K5" s="244"/>
      <c r="L5" s="244"/>
      <c r="M5" s="244"/>
      <c r="N5" s="244"/>
      <c r="O5" s="244"/>
      <c r="P5" s="244"/>
      <c r="Q5" s="244"/>
      <c r="R5" s="244"/>
      <c r="S5" s="244"/>
      <c r="T5" s="244"/>
      <c r="U5" s="244"/>
      <c r="V5" s="244"/>
      <c r="W5" s="244"/>
      <c r="X5" s="244"/>
      <c r="Y5" s="244"/>
      <c r="Z5" s="244"/>
      <c r="AA5" s="244"/>
      <c r="AB5" s="244"/>
      <c r="AC5" s="244"/>
      <c r="AD5" s="4"/>
      <c r="AE5" s="4"/>
    </row>
    <row r="6" spans="1:31" ht="15" customHeight="1">
      <c r="A6" s="245" t="s">
        <v>7</v>
      </c>
      <c r="B6" s="245"/>
      <c r="C6" s="245"/>
      <c r="D6" s="245"/>
      <c r="E6" s="245"/>
      <c r="F6" s="246">
        <v>42067</v>
      </c>
      <c r="G6" s="246"/>
      <c r="H6" s="246"/>
      <c r="I6" s="246"/>
      <c r="J6" s="246"/>
      <c r="K6" s="246"/>
      <c r="L6" s="246"/>
      <c r="M6" s="246"/>
      <c r="N6" s="246"/>
      <c r="O6" s="246"/>
      <c r="P6" s="246"/>
      <c r="Q6" s="246"/>
      <c r="R6" s="246"/>
      <c r="S6" s="246"/>
      <c r="T6" s="246"/>
      <c r="U6" s="246"/>
      <c r="V6" s="246"/>
      <c r="W6" s="246"/>
      <c r="X6" s="246"/>
      <c r="Y6" s="246"/>
      <c r="Z6" s="246"/>
      <c r="AA6" s="246"/>
      <c r="AB6" s="246"/>
      <c r="AC6" s="246"/>
      <c r="AD6" s="4"/>
      <c r="AE6" s="4"/>
    </row>
    <row r="7" spans="1:31" ht="15" customHeight="1">
      <c r="A7" s="247" t="s">
        <v>8</v>
      </c>
      <c r="B7" s="247"/>
      <c r="C7" s="247"/>
      <c r="D7" s="247"/>
      <c r="E7" s="247"/>
      <c r="F7" s="248" t="s">
        <v>9</v>
      </c>
      <c r="G7" s="248"/>
      <c r="H7" s="248"/>
      <c r="I7" s="248"/>
      <c r="J7" s="248"/>
      <c r="K7" s="248"/>
      <c r="L7" s="248"/>
      <c r="M7" s="248"/>
      <c r="N7" s="248"/>
      <c r="O7" s="248"/>
      <c r="P7" s="248"/>
      <c r="Q7" s="248"/>
      <c r="R7" s="248"/>
      <c r="S7" s="248"/>
      <c r="T7" s="248"/>
      <c r="U7" s="248"/>
      <c r="V7" s="248"/>
      <c r="W7" s="248"/>
      <c r="X7" s="248"/>
      <c r="Y7" s="248"/>
      <c r="Z7" s="248"/>
      <c r="AA7" s="248"/>
      <c r="AB7" s="248"/>
      <c r="AC7" s="248"/>
      <c r="AD7" s="5"/>
      <c r="AE7" s="5"/>
    </row>
    <row r="8" spans="1:47" ht="15" customHeight="1">
      <c r="A8" s="249" t="s">
        <v>10</v>
      </c>
      <c r="B8" s="249" t="s">
        <v>11</v>
      </c>
      <c r="C8" s="250" t="s">
        <v>12</v>
      </c>
      <c r="D8" s="251" t="s">
        <v>13</v>
      </c>
      <c r="E8" s="252" t="s">
        <v>14</v>
      </c>
      <c r="F8" s="253" t="s">
        <v>15</v>
      </c>
      <c r="G8" s="252" t="s">
        <v>16</v>
      </c>
      <c r="H8" s="252" t="s">
        <v>17</v>
      </c>
      <c r="I8" s="252" t="s">
        <v>18</v>
      </c>
      <c r="J8" s="252"/>
      <c r="K8" s="252"/>
      <c r="L8" s="252"/>
      <c r="M8" s="252"/>
      <c r="N8" s="252"/>
      <c r="O8" s="252"/>
      <c r="P8" s="252"/>
      <c r="Q8" s="252"/>
      <c r="R8" s="252"/>
      <c r="S8" s="252"/>
      <c r="T8" s="252"/>
      <c r="U8" s="252"/>
      <c r="V8" s="252"/>
      <c r="W8" s="252"/>
      <c r="X8" s="252"/>
      <c r="Y8" s="254" t="s">
        <v>19</v>
      </c>
      <c r="Z8" s="254"/>
      <c r="AA8" s="254"/>
      <c r="AB8" s="254"/>
      <c r="AC8" s="254"/>
      <c r="AD8" s="254"/>
      <c r="AE8" s="254"/>
      <c r="AF8" s="8"/>
      <c r="AG8" s="8"/>
      <c r="AH8" s="8"/>
      <c r="AI8" s="8"/>
      <c r="AJ8" s="8"/>
      <c r="AK8" s="8"/>
      <c r="AL8" s="8"/>
      <c r="AM8" s="8"/>
      <c r="AN8" s="8"/>
      <c r="AO8" s="8"/>
      <c r="AP8" s="8"/>
      <c r="AQ8" s="8"/>
      <c r="AR8" s="8"/>
      <c r="AS8" s="8"/>
      <c r="AT8" s="8"/>
      <c r="AU8" s="8"/>
    </row>
    <row r="9" spans="1:47" ht="53.25" customHeight="1">
      <c r="A9" s="249"/>
      <c r="B9" s="249"/>
      <c r="C9" s="250"/>
      <c r="D9" s="251"/>
      <c r="E9" s="252"/>
      <c r="F9" s="253"/>
      <c r="G9" s="252"/>
      <c r="H9" s="252"/>
      <c r="I9" s="252" t="s">
        <v>20</v>
      </c>
      <c r="J9" s="252"/>
      <c r="K9" s="252"/>
      <c r="L9" s="252" t="s">
        <v>21</v>
      </c>
      <c r="M9" s="252"/>
      <c r="N9" s="252"/>
      <c r="O9" s="252" t="s">
        <v>22</v>
      </c>
      <c r="P9" s="252"/>
      <c r="Q9" s="252"/>
      <c r="R9" s="252" t="s">
        <v>23</v>
      </c>
      <c r="S9" s="252"/>
      <c r="T9" s="252"/>
      <c r="U9" s="252" t="s">
        <v>24</v>
      </c>
      <c r="V9" s="252"/>
      <c r="W9" s="252"/>
      <c r="X9" s="7" t="s">
        <v>25</v>
      </c>
      <c r="Y9" s="252" t="s">
        <v>26</v>
      </c>
      <c r="Z9" s="252" t="s">
        <v>27</v>
      </c>
      <c r="AA9" s="252" t="s">
        <v>28</v>
      </c>
      <c r="AB9" s="252"/>
      <c r="AC9" s="255" t="s">
        <v>29</v>
      </c>
      <c r="AD9" s="255" t="s">
        <v>30</v>
      </c>
      <c r="AE9" s="255" t="s">
        <v>31</v>
      </c>
      <c r="AF9" s="8"/>
      <c r="AG9" s="8"/>
      <c r="AH9" s="8"/>
      <c r="AI9" s="8"/>
      <c r="AJ9" s="8"/>
      <c r="AK9" s="8"/>
      <c r="AL9" s="8"/>
      <c r="AM9" s="8"/>
      <c r="AN9" s="8"/>
      <c r="AO9" s="8"/>
      <c r="AP9" s="8"/>
      <c r="AQ9" s="8"/>
      <c r="AR9" s="8"/>
      <c r="AS9" s="8"/>
      <c r="AT9" s="8"/>
      <c r="AU9" s="8"/>
    </row>
    <row r="10" spans="1:47" ht="29.25" customHeight="1">
      <c r="A10" s="249"/>
      <c r="B10" s="249"/>
      <c r="C10" s="250"/>
      <c r="D10" s="251"/>
      <c r="E10" s="252"/>
      <c r="F10" s="253"/>
      <c r="G10" s="252"/>
      <c r="H10" s="252"/>
      <c r="I10" s="252" t="s">
        <v>32</v>
      </c>
      <c r="J10" s="252" t="s">
        <v>33</v>
      </c>
      <c r="K10" s="252" t="s">
        <v>34</v>
      </c>
      <c r="L10" s="252" t="s">
        <v>32</v>
      </c>
      <c r="M10" s="252" t="s">
        <v>33</v>
      </c>
      <c r="N10" s="252" t="s">
        <v>34</v>
      </c>
      <c r="O10" s="252" t="s">
        <v>32</v>
      </c>
      <c r="P10" s="252" t="s">
        <v>33</v>
      </c>
      <c r="Q10" s="252" t="s">
        <v>34</v>
      </c>
      <c r="R10" s="252" t="s">
        <v>32</v>
      </c>
      <c r="S10" s="252" t="s">
        <v>33</v>
      </c>
      <c r="T10" s="252" t="s">
        <v>34</v>
      </c>
      <c r="U10" s="252" t="s">
        <v>32</v>
      </c>
      <c r="V10" s="252" t="s">
        <v>33</v>
      </c>
      <c r="W10" s="252" t="s">
        <v>34</v>
      </c>
      <c r="X10" s="256">
        <f>SUM(X12:X60)</f>
        <v>0.8612998496013411</v>
      </c>
      <c r="Y10" s="252"/>
      <c r="Z10" s="252"/>
      <c r="AA10" s="257" t="s">
        <v>35</v>
      </c>
      <c r="AB10" s="257" t="s">
        <v>36</v>
      </c>
      <c r="AC10" s="255"/>
      <c r="AD10" s="255"/>
      <c r="AE10" s="255"/>
      <c r="AF10" s="258" t="s">
        <v>37</v>
      </c>
      <c r="AG10" s="258" t="s">
        <v>37</v>
      </c>
      <c r="AH10" s="258" t="s">
        <v>37</v>
      </c>
      <c r="AI10" s="258" t="s">
        <v>37</v>
      </c>
      <c r="AJ10" s="259" t="s">
        <v>38</v>
      </c>
      <c r="AK10" s="259" t="s">
        <v>37</v>
      </c>
      <c r="AL10" s="259" t="s">
        <v>37</v>
      </c>
      <c r="AM10" s="259" t="s">
        <v>37</v>
      </c>
      <c r="AN10" s="259" t="s">
        <v>39</v>
      </c>
      <c r="AO10" s="259" t="s">
        <v>39</v>
      </c>
      <c r="AP10" s="259" t="s">
        <v>39</v>
      </c>
      <c r="AQ10" s="259" t="s">
        <v>39</v>
      </c>
      <c r="AR10" s="259" t="s">
        <v>40</v>
      </c>
      <c r="AS10" s="259" t="s">
        <v>39</v>
      </c>
      <c r="AT10" s="259" t="s">
        <v>39</v>
      </c>
      <c r="AU10" s="259" t="s">
        <v>39</v>
      </c>
    </row>
    <row r="11" spans="1:47" ht="42.75" customHeight="1">
      <c r="A11" s="249"/>
      <c r="B11" s="249"/>
      <c r="C11" s="6" t="s">
        <v>41</v>
      </c>
      <c r="D11" s="251"/>
      <c r="E11" s="252"/>
      <c r="F11" s="253"/>
      <c r="G11" s="252"/>
      <c r="H11" s="252"/>
      <c r="I11" s="252"/>
      <c r="J11" s="252"/>
      <c r="K11" s="252"/>
      <c r="L11" s="252"/>
      <c r="M11" s="252"/>
      <c r="N11" s="252"/>
      <c r="O11" s="252"/>
      <c r="P11" s="252"/>
      <c r="Q11" s="252"/>
      <c r="R11" s="252"/>
      <c r="S11" s="252"/>
      <c r="T11" s="252"/>
      <c r="U11" s="252"/>
      <c r="V11" s="252"/>
      <c r="W11" s="252"/>
      <c r="X11" s="256"/>
      <c r="Y11" s="252"/>
      <c r="Z11" s="252"/>
      <c r="AA11" s="257"/>
      <c r="AB11" s="257"/>
      <c r="AC11" s="255"/>
      <c r="AD11" s="255"/>
      <c r="AE11" s="255"/>
      <c r="AF11" s="9" t="s">
        <v>42</v>
      </c>
      <c r="AG11" s="10" t="s">
        <v>43</v>
      </c>
      <c r="AH11" s="10" t="s">
        <v>44</v>
      </c>
      <c r="AI11" s="11" t="s">
        <v>45</v>
      </c>
      <c r="AJ11" s="12" t="s">
        <v>42</v>
      </c>
      <c r="AK11" s="12" t="s">
        <v>43</v>
      </c>
      <c r="AL11" s="12" t="s">
        <v>44</v>
      </c>
      <c r="AM11" s="12" t="s">
        <v>45</v>
      </c>
      <c r="AN11" s="12" t="s">
        <v>42</v>
      </c>
      <c r="AO11" s="12" t="s">
        <v>43</v>
      </c>
      <c r="AP11" s="12" t="s">
        <v>44</v>
      </c>
      <c r="AQ11" s="12" t="s">
        <v>45</v>
      </c>
      <c r="AR11" s="12" t="s">
        <v>42</v>
      </c>
      <c r="AS11" s="12" t="s">
        <v>43</v>
      </c>
      <c r="AT11" s="12" t="s">
        <v>44</v>
      </c>
      <c r="AU11" s="12" t="s">
        <v>45</v>
      </c>
    </row>
    <row r="12" spans="1:47" ht="129" customHeight="1">
      <c r="A12" s="260" t="s">
        <v>46</v>
      </c>
      <c r="B12" s="261"/>
      <c r="C12" s="261" t="s">
        <v>47</v>
      </c>
      <c r="D12" s="14">
        <v>8</v>
      </c>
      <c r="E12" s="15" t="s">
        <v>48</v>
      </c>
      <c r="F12" s="16">
        <v>0.03</v>
      </c>
      <c r="G12" s="17" t="s">
        <v>49</v>
      </c>
      <c r="H12" s="18" t="s">
        <v>50</v>
      </c>
      <c r="I12" s="19">
        <v>0</v>
      </c>
      <c r="J12" s="20">
        <f>AG12</f>
        <v>0</v>
      </c>
      <c r="K12" s="21">
        <f>IF(ISERROR(J12/I12),"",(J12/I12))</f>
      </c>
      <c r="L12" s="22">
        <v>1</v>
      </c>
      <c r="M12" s="23">
        <f>AK12</f>
        <v>1</v>
      </c>
      <c r="N12" s="24">
        <f>IF(ISERROR(M12/L12),"",(M12/L12))</f>
        <v>1</v>
      </c>
      <c r="O12" s="19">
        <v>1</v>
      </c>
      <c r="P12" s="20">
        <f>AO12</f>
        <v>1</v>
      </c>
      <c r="Q12" s="21">
        <f>IF(ISERROR(P12/O12),"",(P12/O12))</f>
        <v>1</v>
      </c>
      <c r="R12" s="22">
        <v>1</v>
      </c>
      <c r="S12" s="23">
        <f>AS12</f>
        <v>1</v>
      </c>
      <c r="T12" s="24">
        <f>IF(ISERROR(S12/R12),"",(S12/R12))</f>
        <v>1</v>
      </c>
      <c r="U12" s="25">
        <f aca="true" t="shared" si="0" ref="U12:V14">SUM(I12,L12,O12,R12)</f>
        <v>3</v>
      </c>
      <c r="V12" s="26">
        <f t="shared" si="0"/>
        <v>3</v>
      </c>
      <c r="W12" s="27">
        <f>IF((IF(ISERROR(V12/U12),0,(V12/U12)))&gt;1,1,(IF(ISERROR(V12/U12),0,(V12/U12))))</f>
        <v>1</v>
      </c>
      <c r="X12" s="27">
        <f>F12*W12</f>
        <v>0.03</v>
      </c>
      <c r="Y12" s="28" t="s">
        <v>51</v>
      </c>
      <c r="Z12" s="28" t="s">
        <v>52</v>
      </c>
      <c r="AA12" s="29" t="s">
        <v>53</v>
      </c>
      <c r="AB12" s="30" t="s">
        <v>54</v>
      </c>
      <c r="AC12" s="31" t="s">
        <v>55</v>
      </c>
      <c r="AD12" s="31" t="s">
        <v>56</v>
      </c>
      <c r="AE12" s="31"/>
      <c r="AF12" s="32">
        <f aca="true" t="shared" si="1" ref="AF12:AF25">I12</f>
        <v>0</v>
      </c>
      <c r="AG12" s="32"/>
      <c r="AH12" s="33"/>
      <c r="AI12" s="33"/>
      <c r="AJ12" s="34">
        <f aca="true" t="shared" si="2" ref="AJ12:AJ56">L12</f>
        <v>1</v>
      </c>
      <c r="AK12" s="34">
        <v>1</v>
      </c>
      <c r="AL12" s="35" t="s">
        <v>57</v>
      </c>
      <c r="AM12" s="36" t="s">
        <v>58</v>
      </c>
      <c r="AN12" s="32">
        <f aca="true" t="shared" si="3" ref="AN12:AN56">O12</f>
        <v>1</v>
      </c>
      <c r="AO12" s="32">
        <v>1</v>
      </c>
      <c r="AP12" s="33" t="s">
        <v>59</v>
      </c>
      <c r="AQ12" s="33" t="s">
        <v>58</v>
      </c>
      <c r="AR12" s="34">
        <f aca="true" t="shared" si="4" ref="AR12:AR56">R12</f>
        <v>1</v>
      </c>
      <c r="AS12" s="37">
        <v>1</v>
      </c>
      <c r="AT12" s="38" t="s">
        <v>60</v>
      </c>
      <c r="AU12" s="39" t="s">
        <v>58</v>
      </c>
    </row>
    <row r="13" spans="1:47" ht="169.5" customHeight="1">
      <c r="A13" s="260"/>
      <c r="B13" s="261"/>
      <c r="C13" s="261"/>
      <c r="D13" s="14">
        <v>9</v>
      </c>
      <c r="E13" s="40" t="s">
        <v>61</v>
      </c>
      <c r="F13" s="41">
        <v>0.03</v>
      </c>
      <c r="G13" s="42" t="s">
        <v>49</v>
      </c>
      <c r="H13" s="43" t="s">
        <v>50</v>
      </c>
      <c r="I13" s="44">
        <v>0</v>
      </c>
      <c r="J13" s="20">
        <f>AG13</f>
        <v>0</v>
      </c>
      <c r="K13" s="21">
        <f>IF(ISERROR(J13/I13),"",(J13/I13))</f>
      </c>
      <c r="L13" s="45">
        <v>1</v>
      </c>
      <c r="M13" s="23">
        <f>AK13</f>
        <v>1</v>
      </c>
      <c r="N13" s="24">
        <f>IF(ISERROR(M13/L13),"",(M13/L13))</f>
        <v>1</v>
      </c>
      <c r="O13" s="44">
        <v>0</v>
      </c>
      <c r="P13" s="20">
        <f>AO13</f>
        <v>0</v>
      </c>
      <c r="Q13" s="21">
        <f>IF(ISERROR(P13/O13),"",(P13/O13))</f>
      </c>
      <c r="R13" s="45">
        <v>0</v>
      </c>
      <c r="S13" s="23">
        <f>AS13</f>
        <v>0</v>
      </c>
      <c r="T13" s="24">
        <f>IF(ISERROR(S13/R13),"",(S13/R13))</f>
      </c>
      <c r="U13" s="25">
        <f t="shared" si="0"/>
        <v>1</v>
      </c>
      <c r="V13" s="26">
        <f t="shared" si="0"/>
        <v>1</v>
      </c>
      <c r="W13" s="27">
        <f>IF((IF(ISERROR(V13/U13),0,(V13/U13)))&gt;1,1,(IF(ISERROR(V13/U13),0,(V13/U13))))</f>
        <v>1</v>
      </c>
      <c r="X13" s="27">
        <f>F13*W13</f>
        <v>0.03</v>
      </c>
      <c r="Y13" s="46" t="s">
        <v>62</v>
      </c>
      <c r="Z13" s="46" t="s">
        <v>63</v>
      </c>
      <c r="AA13" s="47" t="s">
        <v>64</v>
      </c>
      <c r="AB13" s="47" t="s">
        <v>65</v>
      </c>
      <c r="AC13" s="48" t="s">
        <v>55</v>
      </c>
      <c r="AD13" s="48" t="s">
        <v>56</v>
      </c>
      <c r="AE13" s="48"/>
      <c r="AF13" s="32">
        <f t="shared" si="1"/>
        <v>0</v>
      </c>
      <c r="AG13" s="32"/>
      <c r="AH13" s="33"/>
      <c r="AI13" s="33"/>
      <c r="AJ13" s="34">
        <f t="shared" si="2"/>
        <v>1</v>
      </c>
      <c r="AK13" s="34">
        <v>1</v>
      </c>
      <c r="AL13" s="35" t="s">
        <v>66</v>
      </c>
      <c r="AM13" s="36" t="s">
        <v>58</v>
      </c>
      <c r="AN13" s="32">
        <f t="shared" si="3"/>
        <v>0</v>
      </c>
      <c r="AO13" s="32"/>
      <c r="AP13" s="33"/>
      <c r="AQ13" s="33"/>
      <c r="AR13" s="34">
        <f t="shared" si="4"/>
        <v>0</v>
      </c>
      <c r="AS13" s="34"/>
      <c r="AT13" s="49"/>
      <c r="AU13" s="49"/>
    </row>
    <row r="14" spans="1:47" ht="125.25" customHeight="1">
      <c r="A14" s="260"/>
      <c r="B14" s="261"/>
      <c r="C14" s="261"/>
      <c r="D14" s="14">
        <v>10</v>
      </c>
      <c r="E14" s="50" t="s">
        <v>67</v>
      </c>
      <c r="F14" s="51">
        <v>0.03</v>
      </c>
      <c r="G14" s="52" t="s">
        <v>49</v>
      </c>
      <c r="H14" s="53" t="s">
        <v>50</v>
      </c>
      <c r="I14" s="54">
        <v>0</v>
      </c>
      <c r="J14" s="20">
        <f>AG14</f>
        <v>0</v>
      </c>
      <c r="K14" s="21">
        <f>IF(ISERROR(J14/I14),"",(J14/I14))</f>
      </c>
      <c r="L14" s="55">
        <v>2</v>
      </c>
      <c r="M14" s="23">
        <f>AK14</f>
        <v>2</v>
      </c>
      <c r="N14" s="24">
        <f>IF(ISERROR(M14/L14),"",(M14/L14))</f>
        <v>1</v>
      </c>
      <c r="O14" s="54">
        <v>2</v>
      </c>
      <c r="P14" s="20">
        <f>AO14</f>
        <v>2</v>
      </c>
      <c r="Q14" s="21">
        <f>IF(ISERROR(P14/O14),"",(P14/O14))</f>
        <v>1</v>
      </c>
      <c r="R14" s="55">
        <v>2</v>
      </c>
      <c r="S14" s="23">
        <f>AS14</f>
        <v>2</v>
      </c>
      <c r="T14" s="24">
        <f>IF(ISERROR(S14/R14),"",(S14/R14))</f>
        <v>1</v>
      </c>
      <c r="U14" s="25">
        <f t="shared" si="0"/>
        <v>6</v>
      </c>
      <c r="V14" s="26">
        <f t="shared" si="0"/>
        <v>6</v>
      </c>
      <c r="W14" s="27">
        <f>IF((IF(ISERROR(V14/U14),0,(V14/U14)))&gt;1,1,(IF(ISERROR(V14/U14),0,(V14/U14))))</f>
        <v>1</v>
      </c>
      <c r="X14" s="27">
        <f>F14*W14</f>
        <v>0.03</v>
      </c>
      <c r="Y14" s="56" t="s">
        <v>68</v>
      </c>
      <c r="Z14" s="56" t="s">
        <v>69</v>
      </c>
      <c r="AA14" s="57" t="s">
        <v>70</v>
      </c>
      <c r="AB14" s="57" t="s">
        <v>71</v>
      </c>
      <c r="AC14" s="58" t="s">
        <v>55</v>
      </c>
      <c r="AD14" s="58" t="s">
        <v>56</v>
      </c>
      <c r="AE14" s="58"/>
      <c r="AF14" s="32">
        <f t="shared" si="1"/>
        <v>0</v>
      </c>
      <c r="AG14" s="32"/>
      <c r="AH14" s="59"/>
      <c r="AI14" s="59"/>
      <c r="AJ14" s="34">
        <f t="shared" si="2"/>
        <v>2</v>
      </c>
      <c r="AK14" s="34">
        <v>2</v>
      </c>
      <c r="AL14" s="60" t="s">
        <v>72</v>
      </c>
      <c r="AM14" s="61" t="s">
        <v>58</v>
      </c>
      <c r="AN14" s="32">
        <f t="shared" si="3"/>
        <v>2</v>
      </c>
      <c r="AO14" s="32">
        <v>2</v>
      </c>
      <c r="AP14" s="59" t="s">
        <v>73</v>
      </c>
      <c r="AQ14" s="59" t="s">
        <v>58</v>
      </c>
      <c r="AR14" s="34">
        <f t="shared" si="4"/>
        <v>2</v>
      </c>
      <c r="AS14" s="34">
        <v>2</v>
      </c>
      <c r="AT14" s="49" t="s">
        <v>74</v>
      </c>
      <c r="AU14" s="39" t="s">
        <v>58</v>
      </c>
    </row>
    <row r="15" spans="1:47" ht="58.5" customHeight="1">
      <c r="A15" s="262"/>
      <c r="B15" s="262"/>
      <c r="C15" s="62" t="s">
        <v>75</v>
      </c>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f t="shared" si="1"/>
        <v>0</v>
      </c>
      <c r="AG15" s="263"/>
      <c r="AH15" s="263"/>
      <c r="AI15" s="263"/>
      <c r="AJ15" s="263">
        <f t="shared" si="2"/>
        <v>0</v>
      </c>
      <c r="AK15" s="263"/>
      <c r="AL15" s="263"/>
      <c r="AM15" s="263"/>
      <c r="AN15" s="263">
        <f t="shared" si="3"/>
        <v>0</v>
      </c>
      <c r="AO15" s="263"/>
      <c r="AP15" s="263"/>
      <c r="AQ15" s="263"/>
      <c r="AR15" s="263">
        <f t="shared" si="4"/>
        <v>0</v>
      </c>
      <c r="AS15" s="263"/>
      <c r="AT15" s="263"/>
      <c r="AU15" s="263"/>
    </row>
    <row r="16" spans="1:47" ht="159" customHeight="1">
      <c r="A16" s="264" t="s">
        <v>46</v>
      </c>
      <c r="B16" s="265"/>
      <c r="C16" s="266" t="s">
        <v>76</v>
      </c>
      <c r="D16" s="64">
        <v>1</v>
      </c>
      <c r="E16" s="65" t="s">
        <v>77</v>
      </c>
      <c r="F16" s="66">
        <v>0.02</v>
      </c>
      <c r="G16" s="17" t="s">
        <v>78</v>
      </c>
      <c r="H16" s="18" t="s">
        <v>79</v>
      </c>
      <c r="I16" s="67">
        <v>1</v>
      </c>
      <c r="J16" s="68">
        <f aca="true" t="shared" si="5" ref="J16:J21">AG16</f>
        <v>1</v>
      </c>
      <c r="K16" s="21">
        <f aca="true" t="shared" si="6" ref="K16:K22">IF(ISERROR(J16/I16),"",(J16/I16))</f>
        <v>1</v>
      </c>
      <c r="L16" s="69">
        <v>1</v>
      </c>
      <c r="M16" s="70">
        <f aca="true" t="shared" si="7" ref="M16:M22">AK16</f>
        <v>1</v>
      </c>
      <c r="N16" s="24">
        <f aca="true" t="shared" si="8" ref="N16:N22">IF(ISERROR(M16/L16),"",(M16/L16))</f>
        <v>1</v>
      </c>
      <c r="O16" s="67">
        <v>1</v>
      </c>
      <c r="P16" s="68">
        <f aca="true" t="shared" si="9" ref="P16:P22">AO16</f>
        <v>1</v>
      </c>
      <c r="Q16" s="21">
        <f aca="true" t="shared" si="10" ref="Q16:Q22">IF(ISERROR(P16/O16),"",(P16/O16))</f>
        <v>1</v>
      </c>
      <c r="R16" s="69">
        <v>1</v>
      </c>
      <c r="S16" s="23">
        <f aca="true" t="shared" si="11" ref="S16:S22">AS16</f>
        <v>0</v>
      </c>
      <c r="T16" s="24">
        <f aca="true" t="shared" si="12" ref="T16:T22">IF(ISERROR(S16/R16),"",(S16/R16))</f>
        <v>0</v>
      </c>
      <c r="U16" s="71">
        <f>SUM(I16,L16,O16,R16)/4</f>
        <v>1</v>
      </c>
      <c r="V16" s="71">
        <f>SUM(J16,M16,P16,S16)/4</f>
        <v>0.75</v>
      </c>
      <c r="W16" s="27">
        <f aca="true" t="shared" si="13" ref="W16:W22">IF((IF(ISERROR(V16/U16),0,(V16/U16)))&gt;1,1,(IF(ISERROR(V16/U16),0,(V16/U16))))</f>
        <v>0.75</v>
      </c>
      <c r="X16" s="27">
        <f aca="true" t="shared" si="14" ref="X16:X22">F16*W16</f>
        <v>0.015</v>
      </c>
      <c r="Y16" s="72" t="s">
        <v>80</v>
      </c>
      <c r="Z16" s="72" t="s">
        <v>81</v>
      </c>
      <c r="AA16" s="73" t="s">
        <v>82</v>
      </c>
      <c r="AB16" s="73" t="s">
        <v>83</v>
      </c>
      <c r="AC16" s="74" t="s">
        <v>55</v>
      </c>
      <c r="AD16" s="75" t="s">
        <v>84</v>
      </c>
      <c r="AE16" s="75"/>
      <c r="AF16" s="76">
        <f t="shared" si="1"/>
        <v>1</v>
      </c>
      <c r="AG16" s="76">
        <v>1</v>
      </c>
      <c r="AH16" s="77" t="s">
        <v>85</v>
      </c>
      <c r="AI16" s="77" t="s">
        <v>86</v>
      </c>
      <c r="AJ16" s="78">
        <f t="shared" si="2"/>
        <v>1</v>
      </c>
      <c r="AK16" s="78">
        <v>1</v>
      </c>
      <c r="AL16" s="79" t="s">
        <v>87</v>
      </c>
      <c r="AM16" s="80" t="s">
        <v>88</v>
      </c>
      <c r="AN16" s="76">
        <f t="shared" si="3"/>
        <v>1</v>
      </c>
      <c r="AO16" s="76">
        <v>1</v>
      </c>
      <c r="AP16" s="81" t="s">
        <v>89</v>
      </c>
      <c r="AQ16" s="81" t="s">
        <v>86</v>
      </c>
      <c r="AR16" s="78">
        <f t="shared" si="4"/>
        <v>1</v>
      </c>
      <c r="AS16" s="34">
        <v>0</v>
      </c>
      <c r="AT16" s="79" t="s">
        <v>90</v>
      </c>
      <c r="AU16" s="79"/>
    </row>
    <row r="17" spans="1:47" ht="114" customHeight="1">
      <c r="A17" s="264"/>
      <c r="B17" s="264"/>
      <c r="C17" s="266"/>
      <c r="D17" s="64">
        <v>2</v>
      </c>
      <c r="E17" s="82" t="s">
        <v>91</v>
      </c>
      <c r="F17" s="83">
        <v>0.02</v>
      </c>
      <c r="G17" s="42" t="s">
        <v>78</v>
      </c>
      <c r="H17" s="43" t="s">
        <v>92</v>
      </c>
      <c r="I17" s="84">
        <v>0.07</v>
      </c>
      <c r="J17" s="85">
        <f t="shared" si="5"/>
        <v>0.2096</v>
      </c>
      <c r="K17" s="21">
        <f t="shared" si="6"/>
        <v>2.994285714285714</v>
      </c>
      <c r="L17" s="86">
        <v>0.5</v>
      </c>
      <c r="M17" s="87">
        <f t="shared" si="7"/>
        <v>0.5083</v>
      </c>
      <c r="N17" s="24">
        <f t="shared" si="8"/>
        <v>1.0166</v>
      </c>
      <c r="O17" s="84">
        <v>0.7</v>
      </c>
      <c r="P17" s="85">
        <f t="shared" si="9"/>
        <v>0.5933</v>
      </c>
      <c r="Q17" s="21">
        <f t="shared" si="10"/>
        <v>0.8475714285714286</v>
      </c>
      <c r="R17" s="88">
        <v>0.97</v>
      </c>
      <c r="S17" s="87">
        <f t="shared" si="11"/>
        <v>0.9480000000000001</v>
      </c>
      <c r="T17" s="24">
        <f t="shared" si="12"/>
        <v>0.9773195876288661</v>
      </c>
      <c r="U17" s="89">
        <f aca="true" t="shared" si="15" ref="U17:V19">R17</f>
        <v>0.97</v>
      </c>
      <c r="V17" s="90">
        <f t="shared" si="15"/>
        <v>0.9480000000000001</v>
      </c>
      <c r="W17" s="91">
        <f t="shared" si="13"/>
        <v>0.9773195876288661</v>
      </c>
      <c r="X17" s="27">
        <f t="shared" si="14"/>
        <v>0.019546391752577323</v>
      </c>
      <c r="Y17" s="92" t="s">
        <v>93</v>
      </c>
      <c r="Z17" s="92" t="s">
        <v>94</v>
      </c>
      <c r="AA17" s="93" t="s">
        <v>95</v>
      </c>
      <c r="AB17" s="93" t="s">
        <v>96</v>
      </c>
      <c r="AC17" s="94" t="s">
        <v>55</v>
      </c>
      <c r="AD17" s="48" t="s">
        <v>97</v>
      </c>
      <c r="AE17" s="95" t="s">
        <v>98</v>
      </c>
      <c r="AF17" s="96">
        <f t="shared" si="1"/>
        <v>0.07</v>
      </c>
      <c r="AG17" s="96">
        <v>0.2096</v>
      </c>
      <c r="AH17" s="97" t="s">
        <v>99</v>
      </c>
      <c r="AI17" s="97" t="s">
        <v>100</v>
      </c>
      <c r="AJ17" s="98">
        <f t="shared" si="2"/>
        <v>0.5</v>
      </c>
      <c r="AK17" s="98">
        <v>0.5083</v>
      </c>
      <c r="AL17" s="99" t="s">
        <v>101</v>
      </c>
      <c r="AM17" s="61" t="s">
        <v>100</v>
      </c>
      <c r="AN17" s="96">
        <f t="shared" si="3"/>
        <v>0.7</v>
      </c>
      <c r="AO17" s="96">
        <v>0.5933</v>
      </c>
      <c r="AP17" s="100" t="s">
        <v>102</v>
      </c>
      <c r="AQ17" s="33" t="s">
        <v>100</v>
      </c>
      <c r="AR17" s="78">
        <f t="shared" si="4"/>
        <v>0.97</v>
      </c>
      <c r="AS17" s="101">
        <v>0.9480000000000001</v>
      </c>
      <c r="AT17" s="102" t="s">
        <v>103</v>
      </c>
      <c r="AU17" s="103" t="s">
        <v>100</v>
      </c>
    </row>
    <row r="18" spans="1:47" ht="103.5" customHeight="1">
      <c r="A18" s="264"/>
      <c r="B18" s="264"/>
      <c r="C18" s="266"/>
      <c r="D18" s="64">
        <v>3</v>
      </c>
      <c r="E18" s="82" t="s">
        <v>104</v>
      </c>
      <c r="F18" s="83">
        <v>0.02</v>
      </c>
      <c r="G18" s="42" t="s">
        <v>78</v>
      </c>
      <c r="H18" s="43" t="s">
        <v>92</v>
      </c>
      <c r="I18" s="84">
        <v>0</v>
      </c>
      <c r="J18" s="85">
        <f t="shared" si="5"/>
        <v>0</v>
      </c>
      <c r="K18" s="21">
        <f t="shared" si="6"/>
      </c>
      <c r="L18" s="88">
        <v>0.02</v>
      </c>
      <c r="M18" s="87">
        <f t="shared" si="7"/>
        <v>0.0164</v>
      </c>
      <c r="N18" s="24">
        <f t="shared" si="8"/>
        <v>0.8200000000000001</v>
      </c>
      <c r="O18" s="84">
        <v>0.17</v>
      </c>
      <c r="P18" s="85">
        <f t="shared" si="9"/>
        <v>0.0563</v>
      </c>
      <c r="Q18" s="21">
        <f t="shared" si="10"/>
        <v>0.3311764705882353</v>
      </c>
      <c r="R18" s="88">
        <v>0.29</v>
      </c>
      <c r="S18" s="87">
        <f t="shared" si="11"/>
        <v>0.14650000000000002</v>
      </c>
      <c r="T18" s="24">
        <f t="shared" si="12"/>
        <v>0.5051724137931035</v>
      </c>
      <c r="U18" s="89">
        <f t="shared" si="15"/>
        <v>0.29</v>
      </c>
      <c r="V18" s="90">
        <f t="shared" si="15"/>
        <v>0.14650000000000002</v>
      </c>
      <c r="W18" s="91">
        <f t="shared" si="13"/>
        <v>0.5051724137931035</v>
      </c>
      <c r="X18" s="27">
        <f t="shared" si="14"/>
        <v>0.01010344827586207</v>
      </c>
      <c r="Y18" s="92" t="s">
        <v>105</v>
      </c>
      <c r="Z18" s="92" t="s">
        <v>106</v>
      </c>
      <c r="AA18" s="93" t="s">
        <v>107</v>
      </c>
      <c r="AB18" s="93" t="s">
        <v>108</v>
      </c>
      <c r="AC18" s="94" t="s">
        <v>55</v>
      </c>
      <c r="AD18" s="48" t="s">
        <v>109</v>
      </c>
      <c r="AE18" s="95" t="s">
        <v>110</v>
      </c>
      <c r="AF18" s="96">
        <f t="shared" si="1"/>
        <v>0</v>
      </c>
      <c r="AG18" s="96"/>
      <c r="AH18" s="97"/>
      <c r="AI18" s="97"/>
      <c r="AJ18" s="98">
        <f t="shared" si="2"/>
        <v>0.02</v>
      </c>
      <c r="AK18" s="98">
        <v>0.0164</v>
      </c>
      <c r="AL18" s="99" t="s">
        <v>111</v>
      </c>
      <c r="AM18" s="104" t="s">
        <v>100</v>
      </c>
      <c r="AN18" s="96">
        <f t="shared" si="3"/>
        <v>0.17</v>
      </c>
      <c r="AO18" s="96">
        <v>0.0563</v>
      </c>
      <c r="AP18" s="33" t="s">
        <v>112</v>
      </c>
      <c r="AQ18" s="33" t="s">
        <v>100</v>
      </c>
      <c r="AR18" s="78">
        <f t="shared" si="4"/>
        <v>0.29</v>
      </c>
      <c r="AS18" s="101">
        <v>0.14650000000000002</v>
      </c>
      <c r="AT18" s="105" t="s">
        <v>113</v>
      </c>
      <c r="AU18" s="103" t="s">
        <v>100</v>
      </c>
    </row>
    <row r="19" spans="1:47" ht="101.25" customHeight="1">
      <c r="A19" s="264"/>
      <c r="B19" s="264"/>
      <c r="C19" s="266"/>
      <c r="D19" s="64">
        <v>4</v>
      </c>
      <c r="E19" s="106" t="s">
        <v>114</v>
      </c>
      <c r="F19" s="83">
        <v>0.02</v>
      </c>
      <c r="G19" s="42" t="s">
        <v>78</v>
      </c>
      <c r="H19" s="43" t="s">
        <v>92</v>
      </c>
      <c r="I19" s="84">
        <v>0.08</v>
      </c>
      <c r="J19" s="85">
        <f t="shared" si="5"/>
        <v>0.11610000000000001</v>
      </c>
      <c r="K19" s="21">
        <f t="shared" si="6"/>
        <v>1.4512500000000002</v>
      </c>
      <c r="L19" s="88">
        <v>0.32</v>
      </c>
      <c r="M19" s="87">
        <f t="shared" si="7"/>
        <v>0.27340000000000003</v>
      </c>
      <c r="N19" s="24">
        <f t="shared" si="8"/>
        <v>0.8543750000000001</v>
      </c>
      <c r="O19" s="84">
        <v>0.51</v>
      </c>
      <c r="P19" s="85">
        <f t="shared" si="9"/>
        <v>0.5186000000000001</v>
      </c>
      <c r="Q19" s="21">
        <f t="shared" si="10"/>
        <v>1.0168627450980394</v>
      </c>
      <c r="R19" s="88">
        <v>0.65</v>
      </c>
      <c r="S19" s="87" t="str">
        <f t="shared" si="11"/>
        <v>69.97%</v>
      </c>
      <c r="T19" s="24">
        <f t="shared" si="12"/>
      </c>
      <c r="U19" s="89">
        <f t="shared" si="15"/>
        <v>0.65</v>
      </c>
      <c r="V19" s="90" t="str">
        <f t="shared" si="15"/>
        <v>69.97%</v>
      </c>
      <c r="W19" s="91">
        <f t="shared" si="13"/>
        <v>0</v>
      </c>
      <c r="X19" s="27">
        <f t="shared" si="14"/>
        <v>0</v>
      </c>
      <c r="Y19" s="92" t="s">
        <v>115</v>
      </c>
      <c r="Z19" s="92" t="s">
        <v>116</v>
      </c>
      <c r="AA19" s="93" t="s">
        <v>117</v>
      </c>
      <c r="AB19" s="93" t="s">
        <v>118</v>
      </c>
      <c r="AC19" s="94" t="s">
        <v>55</v>
      </c>
      <c r="AD19" s="48" t="s">
        <v>119</v>
      </c>
      <c r="AE19" s="95" t="s">
        <v>120</v>
      </c>
      <c r="AF19" s="96">
        <f t="shared" si="1"/>
        <v>0.08</v>
      </c>
      <c r="AG19" s="96">
        <v>0.11610000000000001</v>
      </c>
      <c r="AH19" s="97" t="s">
        <v>121</v>
      </c>
      <c r="AI19" s="97" t="s">
        <v>100</v>
      </c>
      <c r="AJ19" s="98">
        <f t="shared" si="2"/>
        <v>0.32</v>
      </c>
      <c r="AK19" s="98">
        <v>0.27340000000000003</v>
      </c>
      <c r="AL19" s="107" t="s">
        <v>122</v>
      </c>
      <c r="AM19" s="104" t="s">
        <v>100</v>
      </c>
      <c r="AN19" s="96">
        <f t="shared" si="3"/>
        <v>0.51</v>
      </c>
      <c r="AO19" s="96">
        <v>0.5186000000000001</v>
      </c>
      <c r="AP19" s="33" t="s">
        <v>123</v>
      </c>
      <c r="AQ19" s="33" t="s">
        <v>124</v>
      </c>
      <c r="AR19" s="78">
        <f t="shared" si="4"/>
        <v>0.65</v>
      </c>
      <c r="AS19" s="108" t="s">
        <v>125</v>
      </c>
      <c r="AT19" s="105" t="s">
        <v>126</v>
      </c>
      <c r="AU19" s="103" t="s">
        <v>124</v>
      </c>
    </row>
    <row r="20" spans="1:47" ht="92.25" customHeight="1">
      <c r="A20" s="264"/>
      <c r="B20" s="264"/>
      <c r="C20" s="266"/>
      <c r="D20" s="64">
        <v>5</v>
      </c>
      <c r="E20" s="106" t="s">
        <v>127</v>
      </c>
      <c r="F20" s="83">
        <v>0.02</v>
      </c>
      <c r="G20" s="42" t="s">
        <v>78</v>
      </c>
      <c r="H20" s="43" t="s">
        <v>79</v>
      </c>
      <c r="I20" s="84">
        <v>0.97</v>
      </c>
      <c r="J20" s="85">
        <f t="shared" si="5"/>
        <v>0</v>
      </c>
      <c r="K20" s="21">
        <f t="shared" si="6"/>
        <v>0</v>
      </c>
      <c r="L20" s="88">
        <v>0.97</v>
      </c>
      <c r="M20" s="87">
        <f t="shared" si="7"/>
        <v>1</v>
      </c>
      <c r="N20" s="24">
        <f t="shared" si="8"/>
        <v>1.0309278350515465</v>
      </c>
      <c r="O20" s="84">
        <v>0.97</v>
      </c>
      <c r="P20" s="85">
        <f t="shared" si="9"/>
        <v>0.99</v>
      </c>
      <c r="Q20" s="21">
        <f t="shared" si="10"/>
        <v>1.0206185567010309</v>
      </c>
      <c r="R20" s="88">
        <v>0.97</v>
      </c>
      <c r="S20" s="87">
        <f t="shared" si="11"/>
        <v>0.9875</v>
      </c>
      <c r="T20" s="24">
        <f t="shared" si="12"/>
        <v>1.0180412371134022</v>
      </c>
      <c r="U20" s="89">
        <f>SUM(I20,L20,O20,R20)/4</f>
        <v>0.97</v>
      </c>
      <c r="V20" s="27">
        <f>SUM(J20,M20,P20,S20)/4</f>
        <v>0.744375</v>
      </c>
      <c r="W20" s="91">
        <f t="shared" si="13"/>
        <v>0.7673969072164949</v>
      </c>
      <c r="X20" s="27">
        <f t="shared" si="14"/>
        <v>0.015347938144329899</v>
      </c>
      <c r="Y20" s="92" t="s">
        <v>128</v>
      </c>
      <c r="Z20" s="92" t="s">
        <v>129</v>
      </c>
      <c r="AA20" s="93" t="s">
        <v>130</v>
      </c>
      <c r="AB20" s="93" t="s">
        <v>131</v>
      </c>
      <c r="AC20" s="94" t="s">
        <v>55</v>
      </c>
      <c r="AD20" s="48"/>
      <c r="AE20" s="48"/>
      <c r="AF20" s="96">
        <f t="shared" si="1"/>
        <v>0.97</v>
      </c>
      <c r="AG20" s="96">
        <v>0</v>
      </c>
      <c r="AH20" s="97" t="s">
        <v>132</v>
      </c>
      <c r="AI20" s="97" t="s">
        <v>100</v>
      </c>
      <c r="AJ20" s="98">
        <f t="shared" si="2"/>
        <v>0.97</v>
      </c>
      <c r="AK20" s="98">
        <v>1</v>
      </c>
      <c r="AL20" s="109" t="s">
        <v>133</v>
      </c>
      <c r="AM20" s="104" t="s">
        <v>100</v>
      </c>
      <c r="AN20" s="96">
        <f t="shared" si="3"/>
        <v>0.97</v>
      </c>
      <c r="AO20" s="96">
        <v>0.99</v>
      </c>
      <c r="AP20" s="33" t="s">
        <v>134</v>
      </c>
      <c r="AQ20" s="33" t="s">
        <v>100</v>
      </c>
      <c r="AR20" s="98">
        <f t="shared" si="4"/>
        <v>0.97</v>
      </c>
      <c r="AS20" s="110">
        <v>0.9875</v>
      </c>
      <c r="AT20" s="105" t="s">
        <v>135</v>
      </c>
      <c r="AU20" s="103" t="s">
        <v>100</v>
      </c>
    </row>
    <row r="21" spans="1:47" ht="162.75" customHeight="1">
      <c r="A21" s="264"/>
      <c r="B21" s="264"/>
      <c r="C21" s="266"/>
      <c r="D21" s="64">
        <v>6</v>
      </c>
      <c r="E21" s="106" t="s">
        <v>136</v>
      </c>
      <c r="F21" s="83">
        <v>0.02</v>
      </c>
      <c r="G21" s="111" t="s">
        <v>78</v>
      </c>
      <c r="H21" s="112" t="s">
        <v>79</v>
      </c>
      <c r="I21" s="84">
        <v>1</v>
      </c>
      <c r="J21" s="85">
        <f t="shared" si="5"/>
        <v>1</v>
      </c>
      <c r="K21" s="21">
        <f t="shared" si="6"/>
        <v>1</v>
      </c>
      <c r="L21" s="88">
        <v>1</v>
      </c>
      <c r="M21" s="87">
        <f t="shared" si="7"/>
        <v>0</v>
      </c>
      <c r="N21" s="24">
        <f t="shared" si="8"/>
        <v>0</v>
      </c>
      <c r="O21" s="84">
        <v>1</v>
      </c>
      <c r="P21" s="85">
        <f t="shared" si="9"/>
        <v>0</v>
      </c>
      <c r="Q21" s="21">
        <f t="shared" si="10"/>
        <v>0</v>
      </c>
      <c r="R21" s="88">
        <v>1</v>
      </c>
      <c r="S21" s="87">
        <f t="shared" si="11"/>
        <v>1</v>
      </c>
      <c r="T21" s="24">
        <f t="shared" si="12"/>
        <v>1</v>
      </c>
      <c r="U21" s="89">
        <f>SUM(I21,L21,O21,R21)/4</f>
        <v>1</v>
      </c>
      <c r="V21" s="27">
        <f>SUM(J21,M21,P21,S21)/4</f>
        <v>0.5</v>
      </c>
      <c r="W21" s="91">
        <f t="shared" si="13"/>
        <v>0.5</v>
      </c>
      <c r="X21" s="27">
        <f t="shared" si="14"/>
        <v>0.01</v>
      </c>
      <c r="Y21" s="92" t="s">
        <v>137</v>
      </c>
      <c r="Z21" s="92" t="s">
        <v>138</v>
      </c>
      <c r="AA21" s="43" t="s">
        <v>139</v>
      </c>
      <c r="AB21" s="93" t="s">
        <v>140</v>
      </c>
      <c r="AC21" s="94" t="s">
        <v>55</v>
      </c>
      <c r="AD21" s="48" t="s">
        <v>141</v>
      </c>
      <c r="AE21" s="48" t="s">
        <v>142</v>
      </c>
      <c r="AF21" s="96">
        <f t="shared" si="1"/>
        <v>1</v>
      </c>
      <c r="AG21" s="96">
        <v>1</v>
      </c>
      <c r="AH21" s="97" t="s">
        <v>143</v>
      </c>
      <c r="AI21" s="97" t="s">
        <v>144</v>
      </c>
      <c r="AJ21" s="98">
        <f t="shared" si="2"/>
        <v>1</v>
      </c>
      <c r="AK21" s="98">
        <v>0</v>
      </c>
      <c r="AL21" s="113" t="s">
        <v>145</v>
      </c>
      <c r="AM21" s="104" t="s">
        <v>144</v>
      </c>
      <c r="AN21" s="96">
        <f t="shared" si="3"/>
        <v>1</v>
      </c>
      <c r="AO21" s="96">
        <v>0</v>
      </c>
      <c r="AP21" s="33" t="s">
        <v>146</v>
      </c>
      <c r="AQ21" s="96" t="s">
        <v>147</v>
      </c>
      <c r="AR21" s="98">
        <f t="shared" si="4"/>
        <v>1</v>
      </c>
      <c r="AS21" s="114">
        <v>1</v>
      </c>
      <c r="AT21" s="115" t="s">
        <v>148</v>
      </c>
      <c r="AU21" s="116" t="s">
        <v>149</v>
      </c>
    </row>
    <row r="22" spans="1:47" ht="168" customHeight="1">
      <c r="A22" s="264"/>
      <c r="B22" s="264"/>
      <c r="C22" s="266"/>
      <c r="D22" s="64">
        <v>7</v>
      </c>
      <c r="E22" s="106" t="s">
        <v>150</v>
      </c>
      <c r="F22" s="83">
        <v>0.02</v>
      </c>
      <c r="G22" s="111" t="s">
        <v>78</v>
      </c>
      <c r="H22" s="112" t="s">
        <v>92</v>
      </c>
      <c r="I22" s="84">
        <v>1</v>
      </c>
      <c r="J22" s="85">
        <v>1</v>
      </c>
      <c r="K22" s="21">
        <f t="shared" si="6"/>
        <v>1</v>
      </c>
      <c r="L22" s="88">
        <v>1</v>
      </c>
      <c r="M22" s="87">
        <f t="shared" si="7"/>
        <v>0</v>
      </c>
      <c r="N22" s="24">
        <f t="shared" si="8"/>
        <v>0</v>
      </c>
      <c r="O22" s="84">
        <v>1</v>
      </c>
      <c r="P22" s="85">
        <f t="shared" si="9"/>
        <v>0</v>
      </c>
      <c r="Q22" s="21">
        <f t="shared" si="10"/>
        <v>0</v>
      </c>
      <c r="R22" s="88">
        <v>1</v>
      </c>
      <c r="S22" s="87">
        <f t="shared" si="11"/>
        <v>1</v>
      </c>
      <c r="T22" s="24">
        <f t="shared" si="12"/>
        <v>1</v>
      </c>
      <c r="U22" s="89">
        <f>R22</f>
        <v>1</v>
      </c>
      <c r="V22" s="90">
        <f>S22</f>
        <v>1</v>
      </c>
      <c r="W22" s="91">
        <f t="shared" si="13"/>
        <v>1</v>
      </c>
      <c r="X22" s="27">
        <f t="shared" si="14"/>
        <v>0.02</v>
      </c>
      <c r="Y22" s="92" t="s">
        <v>151</v>
      </c>
      <c r="Z22" s="92" t="s">
        <v>152</v>
      </c>
      <c r="AA22" s="43" t="s">
        <v>153</v>
      </c>
      <c r="AB22" s="93" t="s">
        <v>154</v>
      </c>
      <c r="AC22" s="94" t="s">
        <v>55</v>
      </c>
      <c r="AD22" s="48" t="s">
        <v>141</v>
      </c>
      <c r="AE22" s="48" t="s">
        <v>155</v>
      </c>
      <c r="AF22" s="96">
        <f t="shared" si="1"/>
        <v>1</v>
      </c>
      <c r="AG22" s="96">
        <v>1</v>
      </c>
      <c r="AH22" s="97" t="s">
        <v>156</v>
      </c>
      <c r="AI22" s="97" t="s">
        <v>157</v>
      </c>
      <c r="AJ22" s="98">
        <f t="shared" si="2"/>
        <v>1</v>
      </c>
      <c r="AK22" s="98">
        <v>0</v>
      </c>
      <c r="AL22" s="103" t="s">
        <v>158</v>
      </c>
      <c r="AM22" s="104" t="s">
        <v>157</v>
      </c>
      <c r="AN22" s="96">
        <f t="shared" si="3"/>
        <v>1</v>
      </c>
      <c r="AO22" s="96">
        <v>0</v>
      </c>
      <c r="AP22" s="33" t="s">
        <v>159</v>
      </c>
      <c r="AQ22" s="33" t="s">
        <v>160</v>
      </c>
      <c r="AR22" s="98">
        <f t="shared" si="4"/>
        <v>1</v>
      </c>
      <c r="AS22" s="114">
        <v>1</v>
      </c>
      <c r="AT22" s="115" t="s">
        <v>161</v>
      </c>
      <c r="AU22" s="115" t="s">
        <v>162</v>
      </c>
    </row>
    <row r="23" spans="1:47" ht="51" customHeight="1">
      <c r="A23" s="267"/>
      <c r="B23" s="267"/>
      <c r="C23" s="117" t="s">
        <v>163</v>
      </c>
      <c r="D23" s="63"/>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f t="shared" si="1"/>
        <v>0</v>
      </c>
      <c r="AG23" s="268"/>
      <c r="AH23" s="268"/>
      <c r="AI23" s="268"/>
      <c r="AJ23" s="268">
        <f t="shared" si="2"/>
        <v>0</v>
      </c>
      <c r="AK23" s="268"/>
      <c r="AL23" s="268"/>
      <c r="AM23" s="268"/>
      <c r="AN23" s="268">
        <f t="shared" si="3"/>
        <v>0</v>
      </c>
      <c r="AO23" s="268"/>
      <c r="AP23" s="268"/>
      <c r="AQ23" s="268"/>
      <c r="AR23" s="268">
        <f t="shared" si="4"/>
        <v>0</v>
      </c>
      <c r="AS23" s="268"/>
      <c r="AT23" s="268"/>
      <c r="AU23" s="268"/>
    </row>
    <row r="24" spans="1:47" ht="189.75" customHeight="1">
      <c r="A24" s="269" t="s">
        <v>164</v>
      </c>
      <c r="B24" s="269"/>
      <c r="C24" s="270" t="s">
        <v>165</v>
      </c>
      <c r="D24" s="118">
        <v>1</v>
      </c>
      <c r="E24" s="13" t="s">
        <v>166</v>
      </c>
      <c r="F24" s="119">
        <v>0.02</v>
      </c>
      <c r="G24" s="42" t="s">
        <v>78</v>
      </c>
      <c r="H24" s="18" t="s">
        <v>79</v>
      </c>
      <c r="I24" s="67">
        <v>1</v>
      </c>
      <c r="J24" s="120">
        <f aca="true" t="shared" si="16" ref="J24:J42">AG24</f>
        <v>1</v>
      </c>
      <c r="K24" s="21">
        <f aca="true" t="shared" si="17" ref="K24:K40">IF(ISERROR(J24/I24),"",(J24/I24))</f>
        <v>1</v>
      </c>
      <c r="L24" s="69">
        <v>1</v>
      </c>
      <c r="M24" s="121">
        <f aca="true" t="shared" si="18" ref="M24:M42">AK24</f>
        <v>1</v>
      </c>
      <c r="N24" s="24">
        <f aca="true" t="shared" si="19" ref="N24:N40">IF(ISERROR(M24/L24),"",(M24/L24))</f>
        <v>1</v>
      </c>
      <c r="O24" s="67">
        <v>1</v>
      </c>
      <c r="P24" s="120">
        <f aca="true" t="shared" si="20" ref="P24:P42">AO24</f>
        <v>1</v>
      </c>
      <c r="Q24" s="21">
        <f aca="true" t="shared" si="21" ref="Q24:Q40">IF(ISERROR(P24/O24),"",(P24/O24))</f>
        <v>1</v>
      </c>
      <c r="R24" s="69">
        <v>1</v>
      </c>
      <c r="S24" s="121">
        <f aca="true" t="shared" si="22" ref="S24:S42">AS24</f>
        <v>1</v>
      </c>
      <c r="T24" s="24">
        <f aca="true" t="shared" si="23" ref="T24:T40">IF(ISERROR(S24/R24),"",(S24/R24))</f>
        <v>1</v>
      </c>
      <c r="U24" s="71">
        <f>SUM(I24,L24,O24,R24)/4</f>
        <v>1</v>
      </c>
      <c r="V24" s="122">
        <f>SUM(J24,M24,P24,S24)/4</f>
        <v>1</v>
      </c>
      <c r="W24" s="91">
        <f aca="true" t="shared" si="24" ref="W24:W40">IF((IF(ISERROR(V24/U24),0,(V24/U24)))&gt;1,1,(IF(ISERROR(V24/U24),0,(V24/U24))))</f>
        <v>1</v>
      </c>
      <c r="X24" s="27">
        <f aca="true" t="shared" si="25" ref="X24:X42">F24*W24</f>
        <v>0.02</v>
      </c>
      <c r="Y24" s="13" t="s">
        <v>167</v>
      </c>
      <c r="Z24" s="13" t="s">
        <v>168</v>
      </c>
      <c r="AA24" s="123" t="s">
        <v>169</v>
      </c>
      <c r="AB24" s="123" t="s">
        <v>170</v>
      </c>
      <c r="AC24" s="124" t="s">
        <v>55</v>
      </c>
      <c r="AD24" s="125"/>
      <c r="AE24" s="125" t="s">
        <v>171</v>
      </c>
      <c r="AF24" s="96">
        <f t="shared" si="1"/>
        <v>1</v>
      </c>
      <c r="AG24" s="96">
        <v>1</v>
      </c>
      <c r="AH24" s="81" t="s">
        <v>172</v>
      </c>
      <c r="AI24" s="81" t="s">
        <v>173</v>
      </c>
      <c r="AJ24" s="98">
        <f t="shared" si="2"/>
        <v>1</v>
      </c>
      <c r="AK24" s="98">
        <v>1</v>
      </c>
      <c r="AL24" s="79" t="s">
        <v>174</v>
      </c>
      <c r="AM24" s="80" t="s">
        <v>173</v>
      </c>
      <c r="AN24" s="96">
        <f t="shared" si="3"/>
        <v>1</v>
      </c>
      <c r="AO24" s="96">
        <v>1</v>
      </c>
      <c r="AP24" s="81" t="s">
        <v>175</v>
      </c>
      <c r="AQ24" s="81" t="s">
        <v>173</v>
      </c>
      <c r="AR24" s="98">
        <f t="shared" si="4"/>
        <v>1</v>
      </c>
      <c r="AS24" s="98">
        <v>1</v>
      </c>
      <c r="AT24" s="126" t="s">
        <v>176</v>
      </c>
      <c r="AU24" s="126" t="s">
        <v>173</v>
      </c>
    </row>
    <row r="25" spans="1:47" ht="168" customHeight="1">
      <c r="A25" s="269"/>
      <c r="B25" s="269"/>
      <c r="C25" s="270"/>
      <c r="D25" s="118">
        <v>2</v>
      </c>
      <c r="E25" s="13" t="s">
        <v>177</v>
      </c>
      <c r="F25" s="127">
        <v>0</v>
      </c>
      <c r="G25" s="42" t="s">
        <v>78</v>
      </c>
      <c r="H25" s="43" t="s">
        <v>50</v>
      </c>
      <c r="I25" s="84">
        <v>0</v>
      </c>
      <c r="J25" s="85">
        <f t="shared" si="16"/>
        <v>0</v>
      </c>
      <c r="K25" s="21">
        <f t="shared" si="17"/>
      </c>
      <c r="L25" s="88">
        <v>0</v>
      </c>
      <c r="M25" s="87">
        <f t="shared" si="18"/>
        <v>0</v>
      </c>
      <c r="N25" s="24">
        <f t="shared" si="19"/>
      </c>
      <c r="O25" s="84">
        <v>0</v>
      </c>
      <c r="P25" s="85">
        <f t="shared" si="20"/>
        <v>0</v>
      </c>
      <c r="Q25" s="21">
        <f t="shared" si="21"/>
      </c>
      <c r="R25" s="88">
        <v>0</v>
      </c>
      <c r="S25" s="87">
        <f t="shared" si="22"/>
        <v>0</v>
      </c>
      <c r="T25" s="24">
        <f t="shared" si="23"/>
      </c>
      <c r="U25" s="89">
        <f aca="true" t="shared" si="26" ref="U25:U37">SUM(I25,L25,O25,R25)</f>
        <v>0</v>
      </c>
      <c r="V25" s="128">
        <f aca="true" t="shared" si="27" ref="V25:V37">SUM(J25,M25,P25,S25)</f>
        <v>0</v>
      </c>
      <c r="W25" s="27">
        <f t="shared" si="24"/>
        <v>0</v>
      </c>
      <c r="X25" s="27">
        <f t="shared" si="25"/>
        <v>0</v>
      </c>
      <c r="Y25" s="129" t="s">
        <v>178</v>
      </c>
      <c r="Z25" s="129" t="s">
        <v>179</v>
      </c>
      <c r="AA25" s="130" t="s">
        <v>180</v>
      </c>
      <c r="AB25" s="130" t="s">
        <v>181</v>
      </c>
      <c r="AC25" s="131" t="s">
        <v>55</v>
      </c>
      <c r="AD25" s="125" t="s">
        <v>182</v>
      </c>
      <c r="AE25" s="132" t="s">
        <v>183</v>
      </c>
      <c r="AF25" s="96">
        <f t="shared" si="1"/>
        <v>0</v>
      </c>
      <c r="AG25" s="96"/>
      <c r="AH25" s="33"/>
      <c r="AI25" s="33"/>
      <c r="AJ25" s="98">
        <f t="shared" si="2"/>
        <v>0</v>
      </c>
      <c r="AK25" s="98"/>
      <c r="AL25" s="35"/>
      <c r="AM25" s="36"/>
      <c r="AN25" s="96">
        <f t="shared" si="3"/>
        <v>0</v>
      </c>
      <c r="AO25" s="96"/>
      <c r="AP25" s="33"/>
      <c r="AQ25" s="33"/>
      <c r="AR25" s="98">
        <f t="shared" si="4"/>
        <v>0</v>
      </c>
      <c r="AS25" s="98"/>
      <c r="AU25" s="133"/>
    </row>
    <row r="26" spans="1:47" ht="168.75" customHeight="1">
      <c r="A26" s="269"/>
      <c r="B26" s="269"/>
      <c r="C26" s="270"/>
      <c r="D26" s="118">
        <v>3</v>
      </c>
      <c r="E26" s="134" t="s">
        <v>184</v>
      </c>
      <c r="F26" s="127">
        <v>0.03</v>
      </c>
      <c r="G26" s="42" t="s">
        <v>78</v>
      </c>
      <c r="H26" s="43" t="s">
        <v>50</v>
      </c>
      <c r="I26" s="84">
        <v>0.25</v>
      </c>
      <c r="J26" s="85">
        <f t="shared" si="16"/>
        <v>0.5</v>
      </c>
      <c r="K26" s="21">
        <f t="shared" si="17"/>
        <v>2</v>
      </c>
      <c r="L26" s="88">
        <v>0.25</v>
      </c>
      <c r="M26" s="87">
        <f t="shared" si="18"/>
        <v>0.39</v>
      </c>
      <c r="N26" s="24">
        <f t="shared" si="19"/>
        <v>1.56</v>
      </c>
      <c r="O26" s="84">
        <v>0.25</v>
      </c>
      <c r="P26" s="85">
        <f t="shared" si="20"/>
        <v>0.06570000000000001</v>
      </c>
      <c r="Q26" s="21">
        <f t="shared" si="21"/>
        <v>0.26280000000000003</v>
      </c>
      <c r="R26" s="88">
        <v>0.25</v>
      </c>
      <c r="S26" s="87">
        <f t="shared" si="22"/>
        <v>0.0438</v>
      </c>
      <c r="T26" s="24">
        <f t="shared" si="23"/>
        <v>0.1752</v>
      </c>
      <c r="U26" s="89">
        <f t="shared" si="26"/>
        <v>1</v>
      </c>
      <c r="V26" s="128">
        <f t="shared" si="27"/>
        <v>0.9994999999999999</v>
      </c>
      <c r="W26" s="27">
        <f t="shared" si="24"/>
        <v>0.9994999999999999</v>
      </c>
      <c r="X26" s="27">
        <f t="shared" si="25"/>
        <v>0.029984999999999998</v>
      </c>
      <c r="Y26" s="129" t="s">
        <v>185</v>
      </c>
      <c r="Z26" s="129" t="s">
        <v>186</v>
      </c>
      <c r="AA26" s="130" t="s">
        <v>180</v>
      </c>
      <c r="AB26" s="130" t="s">
        <v>187</v>
      </c>
      <c r="AC26" s="131" t="s">
        <v>55</v>
      </c>
      <c r="AD26" s="125" t="s">
        <v>182</v>
      </c>
      <c r="AE26" s="132" t="s">
        <v>188</v>
      </c>
      <c r="AF26" s="96">
        <v>1</v>
      </c>
      <c r="AG26" s="96">
        <v>0.5</v>
      </c>
      <c r="AH26" s="33" t="s">
        <v>189</v>
      </c>
      <c r="AI26" s="81" t="s">
        <v>190</v>
      </c>
      <c r="AJ26" s="98">
        <f t="shared" si="2"/>
        <v>0.25</v>
      </c>
      <c r="AK26" s="98">
        <v>0.39</v>
      </c>
      <c r="AL26" s="135" t="s">
        <v>191</v>
      </c>
      <c r="AM26" s="36" t="s">
        <v>190</v>
      </c>
      <c r="AN26" s="96">
        <f t="shared" si="3"/>
        <v>0.25</v>
      </c>
      <c r="AO26" s="136">
        <v>0.06570000000000001</v>
      </c>
      <c r="AP26" s="33" t="s">
        <v>192</v>
      </c>
      <c r="AQ26" s="137" t="s">
        <v>190</v>
      </c>
      <c r="AR26" s="98">
        <f t="shared" si="4"/>
        <v>0.25</v>
      </c>
      <c r="AS26" s="98">
        <v>0.0438</v>
      </c>
      <c r="AT26" s="103" t="s">
        <v>193</v>
      </c>
      <c r="AU26" s="49"/>
    </row>
    <row r="27" spans="1:47" ht="192" customHeight="1">
      <c r="A27" s="269"/>
      <c r="B27" s="269"/>
      <c r="C27" s="270"/>
      <c r="D27" s="138">
        <v>4</v>
      </c>
      <c r="E27" s="134" t="s">
        <v>194</v>
      </c>
      <c r="F27" s="127">
        <v>0</v>
      </c>
      <c r="G27" s="42" t="s">
        <v>78</v>
      </c>
      <c r="H27" s="43" t="s">
        <v>50</v>
      </c>
      <c r="I27" s="84">
        <v>0</v>
      </c>
      <c r="J27" s="120">
        <f t="shared" si="16"/>
        <v>0</v>
      </c>
      <c r="K27" s="21">
        <f t="shared" si="17"/>
      </c>
      <c r="L27" s="88">
        <v>0</v>
      </c>
      <c r="M27" s="121">
        <f t="shared" si="18"/>
        <v>0</v>
      </c>
      <c r="N27" s="24">
        <f t="shared" si="19"/>
      </c>
      <c r="O27" s="84">
        <v>0</v>
      </c>
      <c r="P27" s="120">
        <f t="shared" si="20"/>
        <v>0</v>
      </c>
      <c r="Q27" s="21">
        <f t="shared" si="21"/>
      </c>
      <c r="R27" s="88">
        <v>0</v>
      </c>
      <c r="S27" s="121">
        <f t="shared" si="22"/>
        <v>0</v>
      </c>
      <c r="T27" s="24">
        <f t="shared" si="23"/>
      </c>
      <c r="U27" s="71">
        <f t="shared" si="26"/>
        <v>0</v>
      </c>
      <c r="V27" s="122">
        <f t="shared" si="27"/>
        <v>0</v>
      </c>
      <c r="W27" s="27">
        <f t="shared" si="24"/>
        <v>0</v>
      </c>
      <c r="X27" s="27">
        <f t="shared" si="25"/>
        <v>0</v>
      </c>
      <c r="Y27" s="129" t="s">
        <v>195</v>
      </c>
      <c r="Z27" s="129" t="s">
        <v>196</v>
      </c>
      <c r="AA27" s="130" t="s">
        <v>197</v>
      </c>
      <c r="AB27" s="130" t="s">
        <v>198</v>
      </c>
      <c r="AC27" s="131" t="s">
        <v>55</v>
      </c>
      <c r="AD27" s="125" t="s">
        <v>182</v>
      </c>
      <c r="AE27" s="132" t="s">
        <v>199</v>
      </c>
      <c r="AF27" s="96">
        <f aca="true" t="shared" si="28" ref="AF27:AF56">I27</f>
        <v>0</v>
      </c>
      <c r="AG27" s="96"/>
      <c r="AH27" s="33"/>
      <c r="AI27" s="33"/>
      <c r="AJ27" s="98">
        <f t="shared" si="2"/>
        <v>0</v>
      </c>
      <c r="AK27" s="98"/>
      <c r="AL27" s="109"/>
      <c r="AM27" s="104"/>
      <c r="AN27" s="96">
        <f t="shared" si="3"/>
        <v>0</v>
      </c>
      <c r="AO27" s="96"/>
      <c r="AP27" s="33"/>
      <c r="AQ27" s="33"/>
      <c r="AR27" s="98">
        <f t="shared" si="4"/>
        <v>0</v>
      </c>
      <c r="AS27" s="98"/>
      <c r="AT27" s="109"/>
      <c r="AU27" s="109"/>
    </row>
    <row r="28" spans="1:47" ht="212.25" customHeight="1">
      <c r="A28" s="269"/>
      <c r="B28" s="269"/>
      <c r="C28" s="270"/>
      <c r="D28" s="118">
        <v>5</v>
      </c>
      <c r="E28" s="40" t="s">
        <v>200</v>
      </c>
      <c r="F28" s="127">
        <v>0.03</v>
      </c>
      <c r="G28" s="42" t="s">
        <v>201</v>
      </c>
      <c r="H28" s="43" t="s">
        <v>50</v>
      </c>
      <c r="I28" s="44">
        <v>30</v>
      </c>
      <c r="J28" s="139">
        <f t="shared" si="16"/>
        <v>21</v>
      </c>
      <c r="K28" s="21">
        <f t="shared" si="17"/>
        <v>0.7</v>
      </c>
      <c r="L28" s="45">
        <v>40</v>
      </c>
      <c r="M28" s="140">
        <f t="shared" si="18"/>
        <v>12</v>
      </c>
      <c r="N28" s="24">
        <f t="shared" si="19"/>
        <v>0.3</v>
      </c>
      <c r="O28" s="44">
        <v>60</v>
      </c>
      <c r="P28" s="139">
        <f t="shared" si="20"/>
        <v>23</v>
      </c>
      <c r="Q28" s="21">
        <f t="shared" si="21"/>
        <v>0.38333333333333336</v>
      </c>
      <c r="R28" s="45">
        <v>30</v>
      </c>
      <c r="S28" s="140">
        <f t="shared" si="22"/>
        <v>65</v>
      </c>
      <c r="T28" s="24">
        <f t="shared" si="23"/>
        <v>2.1666666666666665</v>
      </c>
      <c r="U28" s="141">
        <f t="shared" si="26"/>
        <v>160</v>
      </c>
      <c r="V28" s="142">
        <f t="shared" si="27"/>
        <v>121</v>
      </c>
      <c r="W28" s="27">
        <f t="shared" si="24"/>
        <v>0.75625</v>
      </c>
      <c r="X28" s="27">
        <f t="shared" si="25"/>
        <v>0.0226875</v>
      </c>
      <c r="Y28" s="143" t="s">
        <v>202</v>
      </c>
      <c r="Z28" s="143" t="s">
        <v>203</v>
      </c>
      <c r="AA28" s="130" t="s">
        <v>204</v>
      </c>
      <c r="AB28" s="144" t="s">
        <v>205</v>
      </c>
      <c r="AC28" s="131" t="s">
        <v>55</v>
      </c>
      <c r="AD28" s="125" t="s">
        <v>182</v>
      </c>
      <c r="AE28" s="132" t="s">
        <v>206</v>
      </c>
      <c r="AF28" s="145">
        <f t="shared" si="28"/>
        <v>30</v>
      </c>
      <c r="AG28" s="145">
        <v>21</v>
      </c>
      <c r="AH28" s="33" t="s">
        <v>207</v>
      </c>
      <c r="AI28" s="81" t="s">
        <v>173</v>
      </c>
      <c r="AJ28" s="146">
        <f t="shared" si="2"/>
        <v>40</v>
      </c>
      <c r="AK28" s="146">
        <v>12</v>
      </c>
      <c r="AL28" s="109" t="s">
        <v>208</v>
      </c>
      <c r="AM28" s="104" t="s">
        <v>173</v>
      </c>
      <c r="AN28" s="145">
        <f t="shared" si="3"/>
        <v>60</v>
      </c>
      <c r="AO28" s="145">
        <v>23</v>
      </c>
      <c r="AP28" s="33" t="s">
        <v>209</v>
      </c>
      <c r="AQ28" s="33" t="s">
        <v>190</v>
      </c>
      <c r="AR28" s="146">
        <f t="shared" si="4"/>
        <v>30</v>
      </c>
      <c r="AS28" s="147">
        <v>65</v>
      </c>
      <c r="AT28" s="133" t="s">
        <v>210</v>
      </c>
      <c r="AU28" s="103" t="s">
        <v>190</v>
      </c>
    </row>
    <row r="29" spans="1:47" ht="212.25" customHeight="1">
      <c r="A29" s="269"/>
      <c r="B29" s="269"/>
      <c r="C29" s="270"/>
      <c r="D29" s="118">
        <v>6</v>
      </c>
      <c r="E29" s="40" t="s">
        <v>211</v>
      </c>
      <c r="F29" s="127">
        <v>0.03</v>
      </c>
      <c r="G29" s="42" t="s">
        <v>78</v>
      </c>
      <c r="H29" s="43" t="s">
        <v>50</v>
      </c>
      <c r="I29" s="84">
        <v>0.05</v>
      </c>
      <c r="J29" s="85">
        <f t="shared" si="16"/>
        <v>0.0061</v>
      </c>
      <c r="K29" s="21">
        <f t="shared" si="17"/>
        <v>0.122</v>
      </c>
      <c r="L29" s="88">
        <v>0.05</v>
      </c>
      <c r="M29" s="87">
        <f t="shared" si="18"/>
        <v>0.01</v>
      </c>
      <c r="N29" s="24">
        <f t="shared" si="19"/>
        <v>0.19999999999999998</v>
      </c>
      <c r="O29" s="84">
        <v>0.1</v>
      </c>
      <c r="P29" s="85">
        <f t="shared" si="20"/>
        <v>0.01</v>
      </c>
      <c r="Q29" s="21">
        <f t="shared" si="21"/>
        <v>0.09999999999999999</v>
      </c>
      <c r="R29" s="88">
        <v>0.05</v>
      </c>
      <c r="S29" s="87">
        <f t="shared" si="22"/>
        <v>0.0265</v>
      </c>
      <c r="T29" s="24">
        <f t="shared" si="23"/>
        <v>0.5299999999999999</v>
      </c>
      <c r="U29" s="89">
        <f t="shared" si="26"/>
        <v>0.25</v>
      </c>
      <c r="V29" s="128">
        <f t="shared" si="27"/>
        <v>0.052599999999999994</v>
      </c>
      <c r="W29" s="27">
        <f t="shared" si="24"/>
        <v>0.21039999999999998</v>
      </c>
      <c r="X29" s="27">
        <f t="shared" si="25"/>
        <v>0.006311999999999999</v>
      </c>
      <c r="Y29" s="143" t="s">
        <v>212</v>
      </c>
      <c r="Z29" s="143" t="s">
        <v>213</v>
      </c>
      <c r="AA29" s="130" t="s">
        <v>214</v>
      </c>
      <c r="AB29" s="130" t="s">
        <v>215</v>
      </c>
      <c r="AC29" s="131" t="s">
        <v>55</v>
      </c>
      <c r="AD29" s="125" t="s">
        <v>182</v>
      </c>
      <c r="AE29" s="132" t="s">
        <v>216</v>
      </c>
      <c r="AF29" s="96">
        <f t="shared" si="28"/>
        <v>0.05</v>
      </c>
      <c r="AG29" s="96">
        <v>0.0061</v>
      </c>
      <c r="AH29" s="33" t="s">
        <v>217</v>
      </c>
      <c r="AI29" s="81" t="s">
        <v>173</v>
      </c>
      <c r="AJ29" s="98">
        <f t="shared" si="2"/>
        <v>0.05</v>
      </c>
      <c r="AK29" s="98">
        <v>0.01</v>
      </c>
      <c r="AL29" s="109" t="s">
        <v>218</v>
      </c>
      <c r="AM29" s="104" t="s">
        <v>173</v>
      </c>
      <c r="AN29" s="96">
        <f t="shared" si="3"/>
        <v>0.1</v>
      </c>
      <c r="AO29" s="96">
        <v>0.01</v>
      </c>
      <c r="AP29" s="33" t="s">
        <v>219</v>
      </c>
      <c r="AQ29" s="33" t="s">
        <v>190</v>
      </c>
      <c r="AR29" s="98">
        <f t="shared" si="4"/>
        <v>0.05</v>
      </c>
      <c r="AS29" s="98">
        <v>0.0265</v>
      </c>
      <c r="AT29" s="133" t="s">
        <v>220</v>
      </c>
      <c r="AU29" s="133"/>
    </row>
    <row r="30" spans="1:47" ht="212.25" customHeight="1">
      <c r="A30" s="269"/>
      <c r="B30" s="269"/>
      <c r="C30" s="270"/>
      <c r="D30" s="118">
        <v>7</v>
      </c>
      <c r="E30" s="40" t="s">
        <v>221</v>
      </c>
      <c r="F30" s="127">
        <v>0.02</v>
      </c>
      <c r="G30" s="42" t="s">
        <v>201</v>
      </c>
      <c r="H30" s="43" t="s">
        <v>50</v>
      </c>
      <c r="I30" s="44">
        <v>10</v>
      </c>
      <c r="J30" s="139">
        <f t="shared" si="16"/>
        <v>8</v>
      </c>
      <c r="K30" s="21">
        <f t="shared" si="17"/>
        <v>0.8</v>
      </c>
      <c r="L30" s="45">
        <v>25</v>
      </c>
      <c r="M30" s="140">
        <f t="shared" si="18"/>
        <v>25</v>
      </c>
      <c r="N30" s="24">
        <f t="shared" si="19"/>
        <v>1</v>
      </c>
      <c r="O30" s="44">
        <v>35</v>
      </c>
      <c r="P30" s="139">
        <f t="shared" si="20"/>
        <v>76</v>
      </c>
      <c r="Q30" s="21">
        <f t="shared" si="21"/>
        <v>2.1714285714285713</v>
      </c>
      <c r="R30" s="45">
        <v>30</v>
      </c>
      <c r="S30" s="140">
        <f t="shared" si="22"/>
        <v>11</v>
      </c>
      <c r="T30" s="24">
        <f t="shared" si="23"/>
        <v>0.36666666666666664</v>
      </c>
      <c r="U30" s="141">
        <f t="shared" si="26"/>
        <v>100</v>
      </c>
      <c r="V30" s="142">
        <f t="shared" si="27"/>
        <v>120</v>
      </c>
      <c r="W30" s="27">
        <f t="shared" si="24"/>
        <v>1</v>
      </c>
      <c r="X30" s="27">
        <f t="shared" si="25"/>
        <v>0.02</v>
      </c>
      <c r="Y30" s="143" t="s">
        <v>222</v>
      </c>
      <c r="Z30" s="143" t="s">
        <v>223</v>
      </c>
      <c r="AA30" s="130" t="s">
        <v>204</v>
      </c>
      <c r="AB30" s="130" t="s">
        <v>205</v>
      </c>
      <c r="AC30" s="131" t="s">
        <v>55</v>
      </c>
      <c r="AD30" s="125" t="s">
        <v>182</v>
      </c>
      <c r="AE30" s="132" t="s">
        <v>224</v>
      </c>
      <c r="AF30" s="145">
        <f t="shared" si="28"/>
        <v>10</v>
      </c>
      <c r="AG30" s="145">
        <v>8</v>
      </c>
      <c r="AH30" s="33" t="s">
        <v>225</v>
      </c>
      <c r="AI30" s="33" t="s">
        <v>226</v>
      </c>
      <c r="AJ30" s="146">
        <f t="shared" si="2"/>
        <v>25</v>
      </c>
      <c r="AK30" s="146">
        <v>25</v>
      </c>
      <c r="AL30" s="35" t="s">
        <v>227</v>
      </c>
      <c r="AM30" s="104" t="s">
        <v>226</v>
      </c>
      <c r="AN30" s="145">
        <f t="shared" si="3"/>
        <v>35</v>
      </c>
      <c r="AO30" s="145">
        <v>76</v>
      </c>
      <c r="AP30" s="33" t="s">
        <v>228</v>
      </c>
      <c r="AQ30" s="33" t="s">
        <v>229</v>
      </c>
      <c r="AR30" s="146">
        <f t="shared" si="4"/>
        <v>30</v>
      </c>
      <c r="AS30" s="146">
        <v>11</v>
      </c>
      <c r="AT30" s="133" t="s">
        <v>230</v>
      </c>
      <c r="AU30" s="103" t="s">
        <v>229</v>
      </c>
    </row>
    <row r="31" spans="1:47" ht="212.25" customHeight="1">
      <c r="A31" s="269"/>
      <c r="B31" s="269"/>
      <c r="C31" s="270"/>
      <c r="D31" s="118">
        <v>8</v>
      </c>
      <c r="E31" s="40" t="s">
        <v>231</v>
      </c>
      <c r="F31" s="127">
        <v>0.03</v>
      </c>
      <c r="G31" s="42" t="s">
        <v>78</v>
      </c>
      <c r="H31" s="43" t="s">
        <v>50</v>
      </c>
      <c r="I31" s="84">
        <v>0</v>
      </c>
      <c r="J31" s="85">
        <f t="shared" si="16"/>
        <v>0</v>
      </c>
      <c r="K31" s="21">
        <f t="shared" si="17"/>
      </c>
      <c r="L31" s="88">
        <v>0</v>
      </c>
      <c r="M31" s="87">
        <f t="shared" si="18"/>
        <v>0</v>
      </c>
      <c r="N31" s="24">
        <f t="shared" si="19"/>
      </c>
      <c r="O31" s="84">
        <v>1</v>
      </c>
      <c r="P31" s="85">
        <f t="shared" si="20"/>
        <v>1</v>
      </c>
      <c r="Q31" s="21">
        <f t="shared" si="21"/>
        <v>1</v>
      </c>
      <c r="R31" s="88">
        <v>0</v>
      </c>
      <c r="S31" s="87">
        <f t="shared" si="22"/>
        <v>0</v>
      </c>
      <c r="T31" s="24">
        <f t="shared" si="23"/>
      </c>
      <c r="U31" s="89">
        <f t="shared" si="26"/>
        <v>1</v>
      </c>
      <c r="V31" s="128">
        <f t="shared" si="27"/>
        <v>1</v>
      </c>
      <c r="W31" s="27">
        <f t="shared" si="24"/>
        <v>1</v>
      </c>
      <c r="X31" s="27">
        <f t="shared" si="25"/>
        <v>0.03</v>
      </c>
      <c r="Y31" s="143" t="s">
        <v>232</v>
      </c>
      <c r="Z31" s="143" t="s">
        <v>233</v>
      </c>
      <c r="AA31" s="130" t="s">
        <v>234</v>
      </c>
      <c r="AB31" s="144" t="s">
        <v>235</v>
      </c>
      <c r="AC31" s="131" t="s">
        <v>55</v>
      </c>
      <c r="AD31" s="125" t="s">
        <v>182</v>
      </c>
      <c r="AE31" s="132" t="s">
        <v>236</v>
      </c>
      <c r="AF31" s="96">
        <f t="shared" si="28"/>
        <v>0</v>
      </c>
      <c r="AG31" s="96"/>
      <c r="AH31" s="33"/>
      <c r="AI31" s="33"/>
      <c r="AJ31" s="98">
        <f t="shared" si="2"/>
        <v>0</v>
      </c>
      <c r="AK31" s="98"/>
      <c r="AL31" s="109"/>
      <c r="AM31" s="104"/>
      <c r="AN31" s="96">
        <f t="shared" si="3"/>
        <v>1</v>
      </c>
      <c r="AO31" s="96">
        <v>1</v>
      </c>
      <c r="AP31" s="33" t="s">
        <v>237</v>
      </c>
      <c r="AQ31" s="33" t="s">
        <v>229</v>
      </c>
      <c r="AR31" s="98">
        <f t="shared" si="4"/>
        <v>0</v>
      </c>
      <c r="AS31" s="98"/>
      <c r="AT31" s="133"/>
      <c r="AU31" s="133"/>
    </row>
    <row r="32" spans="1:47" ht="212.25" customHeight="1">
      <c r="A32" s="269"/>
      <c r="B32" s="269"/>
      <c r="C32" s="270"/>
      <c r="D32" s="118">
        <v>9</v>
      </c>
      <c r="E32" s="40" t="s">
        <v>238</v>
      </c>
      <c r="F32" s="127">
        <v>0.02</v>
      </c>
      <c r="G32" s="42" t="s">
        <v>78</v>
      </c>
      <c r="H32" s="43" t="s">
        <v>50</v>
      </c>
      <c r="I32" s="84">
        <v>0</v>
      </c>
      <c r="J32" s="85">
        <f t="shared" si="16"/>
        <v>0</v>
      </c>
      <c r="K32" s="21">
        <f t="shared" si="17"/>
      </c>
      <c r="L32" s="88">
        <v>0.1</v>
      </c>
      <c r="M32" s="87">
        <f t="shared" si="18"/>
        <v>0.07</v>
      </c>
      <c r="N32" s="24">
        <f t="shared" si="19"/>
        <v>0.7000000000000001</v>
      </c>
      <c r="O32" s="84">
        <v>0.1</v>
      </c>
      <c r="P32" s="85">
        <f t="shared" si="20"/>
        <v>0.13</v>
      </c>
      <c r="Q32" s="21">
        <f t="shared" si="21"/>
        <v>1.3</v>
      </c>
      <c r="R32" s="88">
        <v>0.1</v>
      </c>
      <c r="S32" s="87">
        <f t="shared" si="22"/>
        <v>0.11</v>
      </c>
      <c r="T32" s="24">
        <f t="shared" si="23"/>
        <v>1.0999999999999999</v>
      </c>
      <c r="U32" s="89">
        <f t="shared" si="26"/>
        <v>0.30000000000000004</v>
      </c>
      <c r="V32" s="128">
        <f t="shared" si="27"/>
        <v>0.31</v>
      </c>
      <c r="W32" s="27">
        <f t="shared" si="24"/>
        <v>1</v>
      </c>
      <c r="X32" s="27">
        <f t="shared" si="25"/>
        <v>0.02</v>
      </c>
      <c r="Y32" s="143" t="s">
        <v>239</v>
      </c>
      <c r="Z32" s="143" t="s">
        <v>240</v>
      </c>
      <c r="AA32" s="130" t="s">
        <v>241</v>
      </c>
      <c r="AB32" s="144" t="s">
        <v>242</v>
      </c>
      <c r="AC32" s="131" t="s">
        <v>55</v>
      </c>
      <c r="AD32" s="125" t="s">
        <v>182</v>
      </c>
      <c r="AE32" s="132" t="s">
        <v>243</v>
      </c>
      <c r="AF32" s="96">
        <f t="shared" si="28"/>
        <v>0</v>
      </c>
      <c r="AG32" s="96"/>
      <c r="AH32" s="33"/>
      <c r="AI32" s="33"/>
      <c r="AJ32" s="98">
        <f t="shared" si="2"/>
        <v>0.1</v>
      </c>
      <c r="AK32" s="98">
        <v>0.07</v>
      </c>
      <c r="AL32" s="109" t="s">
        <v>244</v>
      </c>
      <c r="AM32" s="104" t="s">
        <v>245</v>
      </c>
      <c r="AN32" s="96">
        <f t="shared" si="3"/>
        <v>0.1</v>
      </c>
      <c r="AO32" s="96">
        <v>0.13</v>
      </c>
      <c r="AP32" s="33" t="s">
        <v>246</v>
      </c>
      <c r="AQ32" s="33" t="s">
        <v>229</v>
      </c>
      <c r="AR32" s="98">
        <f t="shared" si="4"/>
        <v>0.1</v>
      </c>
      <c r="AS32" s="98">
        <v>0.11</v>
      </c>
      <c r="AT32" s="133" t="s">
        <v>247</v>
      </c>
      <c r="AU32" s="103" t="s">
        <v>229</v>
      </c>
    </row>
    <row r="33" spans="1:47" ht="212.25" customHeight="1">
      <c r="A33" s="269"/>
      <c r="B33" s="269"/>
      <c r="C33" s="270"/>
      <c r="D33" s="118">
        <v>10</v>
      </c>
      <c r="E33" s="40" t="s">
        <v>248</v>
      </c>
      <c r="F33" s="127">
        <v>0.03</v>
      </c>
      <c r="G33" s="42" t="s">
        <v>201</v>
      </c>
      <c r="H33" s="43" t="s">
        <v>50</v>
      </c>
      <c r="I33" s="44">
        <v>2</v>
      </c>
      <c r="J33" s="139">
        <f t="shared" si="16"/>
        <v>2</v>
      </c>
      <c r="K33" s="21">
        <f t="shared" si="17"/>
        <v>1</v>
      </c>
      <c r="L33" s="45">
        <v>3</v>
      </c>
      <c r="M33" s="140">
        <f t="shared" si="18"/>
        <v>2</v>
      </c>
      <c r="N33" s="24">
        <f t="shared" si="19"/>
        <v>0.6666666666666666</v>
      </c>
      <c r="O33" s="44">
        <v>3</v>
      </c>
      <c r="P33" s="139">
        <f t="shared" si="20"/>
        <v>0</v>
      </c>
      <c r="Q33" s="21">
        <f t="shared" si="21"/>
        <v>0</v>
      </c>
      <c r="R33" s="45">
        <v>2</v>
      </c>
      <c r="S33" s="140">
        <f t="shared" si="22"/>
        <v>5</v>
      </c>
      <c r="T33" s="24">
        <f t="shared" si="23"/>
        <v>2.5</v>
      </c>
      <c r="U33" s="141">
        <f t="shared" si="26"/>
        <v>10</v>
      </c>
      <c r="V33" s="142">
        <f t="shared" si="27"/>
        <v>9</v>
      </c>
      <c r="W33" s="27">
        <f t="shared" si="24"/>
        <v>0.9</v>
      </c>
      <c r="X33" s="27">
        <f t="shared" si="25"/>
        <v>0.027</v>
      </c>
      <c r="Y33" s="143" t="s">
        <v>249</v>
      </c>
      <c r="Z33" s="143" t="s">
        <v>250</v>
      </c>
      <c r="AA33" s="130" t="s">
        <v>251</v>
      </c>
      <c r="AB33" s="144" t="s">
        <v>252</v>
      </c>
      <c r="AC33" s="131" t="s">
        <v>55</v>
      </c>
      <c r="AD33" s="125"/>
      <c r="AE33" s="132" t="s">
        <v>253</v>
      </c>
      <c r="AF33" s="145">
        <f t="shared" si="28"/>
        <v>2</v>
      </c>
      <c r="AG33" s="145">
        <v>2</v>
      </c>
      <c r="AH33" s="33" t="s">
        <v>254</v>
      </c>
      <c r="AI33" s="81" t="s">
        <v>173</v>
      </c>
      <c r="AJ33" s="146">
        <f t="shared" si="2"/>
        <v>3</v>
      </c>
      <c r="AK33" s="146">
        <v>2</v>
      </c>
      <c r="AL33" s="109" t="s">
        <v>255</v>
      </c>
      <c r="AM33" s="104" t="s">
        <v>173</v>
      </c>
      <c r="AN33" s="145">
        <f t="shared" si="3"/>
        <v>3</v>
      </c>
      <c r="AO33" s="145">
        <v>0</v>
      </c>
      <c r="AP33" s="33" t="s">
        <v>256</v>
      </c>
      <c r="AQ33" s="33"/>
      <c r="AR33" s="146">
        <f t="shared" si="4"/>
        <v>2</v>
      </c>
      <c r="AS33" s="146">
        <v>5</v>
      </c>
      <c r="AT33" s="133" t="s">
        <v>257</v>
      </c>
      <c r="AU33" s="104" t="s">
        <v>173</v>
      </c>
    </row>
    <row r="34" spans="1:47" ht="127.5" customHeight="1">
      <c r="A34" s="269"/>
      <c r="B34" s="269"/>
      <c r="C34" s="270"/>
      <c r="D34" s="118">
        <v>11</v>
      </c>
      <c r="E34" s="15" t="s">
        <v>258</v>
      </c>
      <c r="F34" s="127">
        <v>0.03</v>
      </c>
      <c r="G34" s="42" t="s">
        <v>201</v>
      </c>
      <c r="H34" s="43" t="s">
        <v>50</v>
      </c>
      <c r="I34" s="44">
        <v>2</v>
      </c>
      <c r="J34" s="139">
        <f t="shared" si="16"/>
        <v>2</v>
      </c>
      <c r="K34" s="21">
        <f t="shared" si="17"/>
        <v>1</v>
      </c>
      <c r="L34" s="45">
        <v>1</v>
      </c>
      <c r="M34" s="140">
        <f t="shared" si="18"/>
        <v>2</v>
      </c>
      <c r="N34" s="24">
        <f t="shared" si="19"/>
        <v>2</v>
      </c>
      <c r="O34" s="44">
        <v>1</v>
      </c>
      <c r="P34" s="139">
        <f t="shared" si="20"/>
        <v>1</v>
      </c>
      <c r="Q34" s="21">
        <f t="shared" si="21"/>
        <v>1</v>
      </c>
      <c r="R34" s="45">
        <v>1</v>
      </c>
      <c r="S34" s="140">
        <f t="shared" si="22"/>
        <v>0</v>
      </c>
      <c r="T34" s="24">
        <f t="shared" si="23"/>
        <v>0</v>
      </c>
      <c r="U34" s="141">
        <f t="shared" si="26"/>
        <v>5</v>
      </c>
      <c r="V34" s="142">
        <f t="shared" si="27"/>
        <v>5</v>
      </c>
      <c r="W34" s="27">
        <f t="shared" si="24"/>
        <v>1</v>
      </c>
      <c r="X34" s="27">
        <f t="shared" si="25"/>
        <v>0.03</v>
      </c>
      <c r="Y34" s="143" t="s">
        <v>259</v>
      </c>
      <c r="Z34" s="143" t="s">
        <v>260</v>
      </c>
      <c r="AA34" s="130" t="s">
        <v>251</v>
      </c>
      <c r="AB34" s="144" t="s">
        <v>252</v>
      </c>
      <c r="AC34" s="131" t="s">
        <v>55</v>
      </c>
      <c r="AD34" s="125"/>
      <c r="AE34" s="132" t="s">
        <v>261</v>
      </c>
      <c r="AF34" s="145">
        <f t="shared" si="28"/>
        <v>2</v>
      </c>
      <c r="AG34" s="145">
        <v>2</v>
      </c>
      <c r="AH34" s="148" t="s">
        <v>262</v>
      </c>
      <c r="AI34" s="97" t="s">
        <v>263</v>
      </c>
      <c r="AJ34" s="146">
        <f t="shared" si="2"/>
        <v>1</v>
      </c>
      <c r="AK34" s="146">
        <v>2</v>
      </c>
      <c r="AL34" s="35" t="s">
        <v>264</v>
      </c>
      <c r="AM34" s="149" t="s">
        <v>265</v>
      </c>
      <c r="AN34" s="145">
        <f t="shared" si="3"/>
        <v>1</v>
      </c>
      <c r="AO34" s="145">
        <v>1</v>
      </c>
      <c r="AP34" s="33" t="s">
        <v>266</v>
      </c>
      <c r="AQ34" s="137" t="s">
        <v>265</v>
      </c>
      <c r="AR34" s="146">
        <f t="shared" si="4"/>
        <v>1</v>
      </c>
      <c r="AS34" s="146"/>
      <c r="AT34" s="103"/>
      <c r="AU34" s="103"/>
    </row>
    <row r="35" spans="1:47" s="152" customFormat="1" ht="141" customHeight="1">
      <c r="A35" s="269"/>
      <c r="B35" s="269"/>
      <c r="C35" s="270"/>
      <c r="D35" s="118">
        <v>12</v>
      </c>
      <c r="E35" s="15" t="s">
        <v>267</v>
      </c>
      <c r="F35" s="127">
        <v>0.03</v>
      </c>
      <c r="G35" s="42" t="s">
        <v>201</v>
      </c>
      <c r="H35" s="43" t="s">
        <v>50</v>
      </c>
      <c r="I35" s="44">
        <v>2</v>
      </c>
      <c r="J35" s="139">
        <f t="shared" si="16"/>
        <v>4</v>
      </c>
      <c r="K35" s="21">
        <f t="shared" si="17"/>
        <v>2</v>
      </c>
      <c r="L35" s="45">
        <v>3</v>
      </c>
      <c r="M35" s="140">
        <f t="shared" si="18"/>
        <v>3</v>
      </c>
      <c r="N35" s="24">
        <f t="shared" si="19"/>
        <v>1</v>
      </c>
      <c r="O35" s="44">
        <v>3</v>
      </c>
      <c r="P35" s="139">
        <f t="shared" si="20"/>
        <v>1</v>
      </c>
      <c r="Q35" s="21">
        <f t="shared" si="21"/>
        <v>0.3333333333333333</v>
      </c>
      <c r="R35" s="45">
        <v>2</v>
      </c>
      <c r="S35" s="140">
        <f t="shared" si="22"/>
        <v>3</v>
      </c>
      <c r="T35" s="24">
        <f t="shared" si="23"/>
        <v>1.5</v>
      </c>
      <c r="U35" s="141">
        <f t="shared" si="26"/>
        <v>10</v>
      </c>
      <c r="V35" s="142">
        <f t="shared" si="27"/>
        <v>11</v>
      </c>
      <c r="W35" s="27">
        <f t="shared" si="24"/>
        <v>1</v>
      </c>
      <c r="X35" s="27">
        <f t="shared" si="25"/>
        <v>0.03</v>
      </c>
      <c r="Y35" s="150" t="s">
        <v>268</v>
      </c>
      <c r="Z35" s="150" t="s">
        <v>269</v>
      </c>
      <c r="AA35" s="151" t="s">
        <v>270</v>
      </c>
      <c r="AB35" s="151" t="s">
        <v>271</v>
      </c>
      <c r="AC35" s="131" t="s">
        <v>55</v>
      </c>
      <c r="AD35" s="132"/>
      <c r="AE35" s="132" t="s">
        <v>272</v>
      </c>
      <c r="AF35" s="145">
        <f t="shared" si="28"/>
        <v>2</v>
      </c>
      <c r="AG35" s="145">
        <v>4</v>
      </c>
      <c r="AH35" s="97" t="s">
        <v>273</v>
      </c>
      <c r="AI35" s="81" t="s">
        <v>173</v>
      </c>
      <c r="AJ35" s="146">
        <f t="shared" si="2"/>
        <v>3</v>
      </c>
      <c r="AK35" s="146">
        <v>3</v>
      </c>
      <c r="AL35" s="115" t="s">
        <v>274</v>
      </c>
      <c r="AM35" s="99" t="s">
        <v>173</v>
      </c>
      <c r="AN35" s="145">
        <f t="shared" si="3"/>
        <v>3</v>
      </c>
      <c r="AO35" s="145">
        <v>1</v>
      </c>
      <c r="AP35" s="33" t="s">
        <v>275</v>
      </c>
      <c r="AQ35" s="33" t="s">
        <v>173</v>
      </c>
      <c r="AR35" s="146">
        <f t="shared" si="4"/>
        <v>2</v>
      </c>
      <c r="AS35" s="146">
        <v>3</v>
      </c>
      <c r="AT35" s="49" t="s">
        <v>276</v>
      </c>
      <c r="AU35" s="103" t="s">
        <v>173</v>
      </c>
    </row>
    <row r="36" spans="1:48" s="152" customFormat="1" ht="162" customHeight="1">
      <c r="A36" s="269"/>
      <c r="B36" s="269"/>
      <c r="C36" s="270"/>
      <c r="D36" s="118">
        <v>13</v>
      </c>
      <c r="E36" s="15" t="s">
        <v>277</v>
      </c>
      <c r="F36" s="127">
        <v>0.03</v>
      </c>
      <c r="G36" s="42" t="s">
        <v>201</v>
      </c>
      <c r="H36" s="43" t="s">
        <v>50</v>
      </c>
      <c r="I36" s="44">
        <v>1</v>
      </c>
      <c r="J36" s="139">
        <f t="shared" si="16"/>
        <v>0</v>
      </c>
      <c r="K36" s="21">
        <f t="shared" si="17"/>
        <v>0</v>
      </c>
      <c r="L36" s="45">
        <v>2</v>
      </c>
      <c r="M36" s="153">
        <f t="shared" si="18"/>
        <v>2</v>
      </c>
      <c r="N36" s="24">
        <f t="shared" si="19"/>
        <v>1</v>
      </c>
      <c r="O36" s="44">
        <v>2</v>
      </c>
      <c r="P36" s="139">
        <f t="shared" si="20"/>
        <v>2</v>
      </c>
      <c r="Q36" s="21">
        <f t="shared" si="21"/>
        <v>1</v>
      </c>
      <c r="R36" s="45">
        <v>0</v>
      </c>
      <c r="S36" s="153">
        <f t="shared" si="22"/>
        <v>1</v>
      </c>
      <c r="T36" s="24">
        <f t="shared" si="23"/>
      </c>
      <c r="U36" s="141">
        <f t="shared" si="26"/>
        <v>5</v>
      </c>
      <c r="V36" s="142">
        <f t="shared" si="27"/>
        <v>5</v>
      </c>
      <c r="W36" s="27">
        <f t="shared" si="24"/>
        <v>1</v>
      </c>
      <c r="X36" s="27">
        <f t="shared" si="25"/>
        <v>0.03</v>
      </c>
      <c r="Y36" s="150" t="s">
        <v>278</v>
      </c>
      <c r="Z36" s="150" t="s">
        <v>279</v>
      </c>
      <c r="AA36" s="151" t="s">
        <v>280</v>
      </c>
      <c r="AB36" s="151" t="s">
        <v>271</v>
      </c>
      <c r="AC36" s="131" t="s">
        <v>55</v>
      </c>
      <c r="AD36" s="132"/>
      <c r="AE36" s="132" t="s">
        <v>281</v>
      </c>
      <c r="AF36" s="145">
        <f t="shared" si="28"/>
        <v>1</v>
      </c>
      <c r="AG36" s="145"/>
      <c r="AH36" s="97"/>
      <c r="AI36" s="97"/>
      <c r="AJ36" s="154">
        <f t="shared" si="2"/>
        <v>2</v>
      </c>
      <c r="AK36" s="155">
        <v>2</v>
      </c>
      <c r="AL36" s="115" t="s">
        <v>282</v>
      </c>
      <c r="AM36" s="156" t="s">
        <v>265</v>
      </c>
      <c r="AN36" s="145">
        <f t="shared" si="3"/>
        <v>2</v>
      </c>
      <c r="AO36" s="145">
        <v>2</v>
      </c>
      <c r="AP36" s="145" t="s">
        <v>283</v>
      </c>
      <c r="AQ36" s="145" t="s">
        <v>284</v>
      </c>
      <c r="AR36" s="146">
        <f t="shared" si="4"/>
        <v>0</v>
      </c>
      <c r="AS36" s="146">
        <v>1</v>
      </c>
      <c r="AT36" s="49" t="s">
        <v>285</v>
      </c>
      <c r="AU36" s="147" t="s">
        <v>284</v>
      </c>
      <c r="AV36" s="157"/>
    </row>
    <row r="37" spans="1:47" s="152" customFormat="1" ht="141.75" customHeight="1">
      <c r="A37" s="269"/>
      <c r="B37" s="269"/>
      <c r="C37" s="270"/>
      <c r="D37" s="118">
        <v>14</v>
      </c>
      <c r="E37" s="15" t="s">
        <v>286</v>
      </c>
      <c r="F37" s="127">
        <v>0.03</v>
      </c>
      <c r="G37" s="42" t="s">
        <v>201</v>
      </c>
      <c r="H37" s="43" t="s">
        <v>50</v>
      </c>
      <c r="I37" s="44">
        <v>1</v>
      </c>
      <c r="J37" s="139">
        <f t="shared" si="16"/>
        <v>1</v>
      </c>
      <c r="K37" s="21">
        <f t="shared" si="17"/>
        <v>1</v>
      </c>
      <c r="L37" s="45">
        <v>1</v>
      </c>
      <c r="M37" s="140">
        <f t="shared" si="18"/>
        <v>1</v>
      </c>
      <c r="N37" s="24">
        <f t="shared" si="19"/>
        <v>1</v>
      </c>
      <c r="O37" s="44">
        <v>1</v>
      </c>
      <c r="P37" s="139">
        <f t="shared" si="20"/>
        <v>1</v>
      </c>
      <c r="Q37" s="21">
        <f t="shared" si="21"/>
        <v>1</v>
      </c>
      <c r="R37" s="45">
        <v>1</v>
      </c>
      <c r="S37" s="140">
        <f t="shared" si="22"/>
        <v>1</v>
      </c>
      <c r="T37" s="24">
        <f t="shared" si="23"/>
        <v>1</v>
      </c>
      <c r="U37" s="141">
        <f t="shared" si="26"/>
        <v>4</v>
      </c>
      <c r="V37" s="142">
        <f t="shared" si="27"/>
        <v>4</v>
      </c>
      <c r="W37" s="27">
        <f t="shared" si="24"/>
        <v>1</v>
      </c>
      <c r="X37" s="27">
        <f t="shared" si="25"/>
        <v>0.03</v>
      </c>
      <c r="Y37" s="150" t="s">
        <v>287</v>
      </c>
      <c r="Z37" s="150" t="s">
        <v>288</v>
      </c>
      <c r="AA37" s="151" t="s">
        <v>289</v>
      </c>
      <c r="AB37" s="151" t="s">
        <v>290</v>
      </c>
      <c r="AC37" s="131" t="s">
        <v>55</v>
      </c>
      <c r="AD37" s="132"/>
      <c r="AE37" s="132" t="s">
        <v>291</v>
      </c>
      <c r="AF37" s="145">
        <f t="shared" si="28"/>
        <v>1</v>
      </c>
      <c r="AG37" s="145">
        <v>1</v>
      </c>
      <c r="AH37" s="97" t="s">
        <v>292</v>
      </c>
      <c r="AI37" s="81" t="s">
        <v>173</v>
      </c>
      <c r="AJ37" s="146">
        <f t="shared" si="2"/>
        <v>1</v>
      </c>
      <c r="AK37" s="147">
        <v>1</v>
      </c>
      <c r="AL37" s="115" t="s">
        <v>293</v>
      </c>
      <c r="AM37" s="115" t="s">
        <v>173</v>
      </c>
      <c r="AN37" s="145">
        <f t="shared" si="3"/>
        <v>1</v>
      </c>
      <c r="AO37" s="145">
        <v>1</v>
      </c>
      <c r="AP37" s="96" t="s">
        <v>294</v>
      </c>
      <c r="AQ37" s="96" t="s">
        <v>173</v>
      </c>
      <c r="AR37" s="146">
        <f t="shared" si="4"/>
        <v>1</v>
      </c>
      <c r="AS37" s="146">
        <v>1</v>
      </c>
      <c r="AT37" s="49" t="s">
        <v>295</v>
      </c>
      <c r="AU37" s="158" t="s">
        <v>173</v>
      </c>
    </row>
    <row r="38" spans="1:47" ht="255" customHeight="1">
      <c r="A38" s="269"/>
      <c r="B38" s="269"/>
      <c r="C38" s="270"/>
      <c r="D38" s="118">
        <v>15</v>
      </c>
      <c r="E38" s="15" t="s">
        <v>296</v>
      </c>
      <c r="F38" s="127">
        <v>0.03</v>
      </c>
      <c r="G38" s="42" t="s">
        <v>78</v>
      </c>
      <c r="H38" s="43" t="s">
        <v>92</v>
      </c>
      <c r="I38" s="84">
        <v>0.15</v>
      </c>
      <c r="J38" s="85">
        <f t="shared" si="16"/>
        <v>0.28</v>
      </c>
      <c r="K38" s="21">
        <f t="shared" si="17"/>
        <v>1.866666666666667</v>
      </c>
      <c r="L38" s="88">
        <v>0.30000000000000004</v>
      </c>
      <c r="M38" s="87">
        <f t="shared" si="18"/>
        <v>0.81</v>
      </c>
      <c r="N38" s="24">
        <f t="shared" si="19"/>
        <v>2.6999999999999997</v>
      </c>
      <c r="O38" s="84">
        <v>0.4</v>
      </c>
      <c r="P38" s="85">
        <f t="shared" si="20"/>
        <v>0.7887000000000001</v>
      </c>
      <c r="Q38" s="21">
        <f t="shared" si="21"/>
        <v>1.9717500000000001</v>
      </c>
      <c r="R38" s="88">
        <v>0.5</v>
      </c>
      <c r="S38" s="87">
        <f t="shared" si="22"/>
        <v>0.78</v>
      </c>
      <c r="T38" s="24">
        <f t="shared" si="23"/>
        <v>1.56</v>
      </c>
      <c r="U38" s="89">
        <f>R38</f>
        <v>0.5</v>
      </c>
      <c r="V38" s="128">
        <f>S38</f>
        <v>0.78</v>
      </c>
      <c r="W38" s="27">
        <f t="shared" si="24"/>
        <v>1</v>
      </c>
      <c r="X38" s="27">
        <f t="shared" si="25"/>
        <v>0.03</v>
      </c>
      <c r="Y38" s="159" t="s">
        <v>297</v>
      </c>
      <c r="Z38" s="159" t="s">
        <v>298</v>
      </c>
      <c r="AA38" s="130" t="s">
        <v>299</v>
      </c>
      <c r="AB38" s="130" t="s">
        <v>300</v>
      </c>
      <c r="AC38" s="131" t="s">
        <v>301</v>
      </c>
      <c r="AD38" s="132" t="s">
        <v>302</v>
      </c>
      <c r="AE38" s="132" t="s">
        <v>303</v>
      </c>
      <c r="AF38" s="96">
        <f t="shared" si="28"/>
        <v>0.15</v>
      </c>
      <c r="AG38" s="96">
        <v>0.28</v>
      </c>
      <c r="AH38" s="160" t="s">
        <v>304</v>
      </c>
      <c r="AI38" s="33" t="s">
        <v>305</v>
      </c>
      <c r="AJ38" s="98">
        <f t="shared" si="2"/>
        <v>0.30000000000000004</v>
      </c>
      <c r="AK38" s="158">
        <v>0.81</v>
      </c>
      <c r="AL38" s="109" t="s">
        <v>306</v>
      </c>
      <c r="AM38" s="104" t="s">
        <v>305</v>
      </c>
      <c r="AN38" s="96">
        <f t="shared" si="3"/>
        <v>0.4</v>
      </c>
      <c r="AO38" s="96">
        <v>0.7887000000000001</v>
      </c>
      <c r="AP38" s="33" t="s">
        <v>307</v>
      </c>
      <c r="AQ38" s="33" t="s">
        <v>305</v>
      </c>
      <c r="AR38" s="78">
        <f t="shared" si="4"/>
        <v>0.5</v>
      </c>
      <c r="AS38" s="161">
        <v>0.78</v>
      </c>
      <c r="AT38" s="103" t="s">
        <v>308</v>
      </c>
      <c r="AU38" s="49" t="s">
        <v>305</v>
      </c>
    </row>
    <row r="39" spans="1:47" ht="204" customHeight="1">
      <c r="A39" s="269"/>
      <c r="B39" s="269"/>
      <c r="C39" s="270"/>
      <c r="D39" s="118">
        <v>16</v>
      </c>
      <c r="E39" s="15" t="s">
        <v>309</v>
      </c>
      <c r="F39" s="127">
        <v>0.03</v>
      </c>
      <c r="G39" s="42" t="s">
        <v>78</v>
      </c>
      <c r="H39" s="43" t="s">
        <v>50</v>
      </c>
      <c r="I39" s="84">
        <v>0.15</v>
      </c>
      <c r="J39" s="85">
        <f t="shared" si="16"/>
        <v>0.17500000000000002</v>
      </c>
      <c r="K39" s="21">
        <f t="shared" si="17"/>
        <v>1.1666666666666667</v>
      </c>
      <c r="L39" s="88">
        <v>0.2</v>
      </c>
      <c r="M39" s="87">
        <f t="shared" si="18"/>
        <v>0.18130000000000002</v>
      </c>
      <c r="N39" s="24">
        <f t="shared" si="19"/>
        <v>0.9065000000000001</v>
      </c>
      <c r="O39" s="84">
        <v>0.2</v>
      </c>
      <c r="P39" s="85">
        <f t="shared" si="20"/>
        <v>0.15</v>
      </c>
      <c r="Q39" s="21">
        <f t="shared" si="21"/>
        <v>0.7499999999999999</v>
      </c>
      <c r="R39" s="88">
        <v>0.15</v>
      </c>
      <c r="S39" s="87">
        <f t="shared" si="22"/>
        <v>0.0665</v>
      </c>
      <c r="T39" s="24">
        <f t="shared" si="23"/>
        <v>0.44333333333333336</v>
      </c>
      <c r="U39" s="89">
        <f>SUM(I39,L39,O39,R39)</f>
        <v>0.7000000000000001</v>
      </c>
      <c r="V39" s="162">
        <f>SUM(J39,M39,P39,S39)</f>
        <v>0.5728000000000001</v>
      </c>
      <c r="W39" s="27">
        <f t="shared" si="24"/>
        <v>0.8182857142857143</v>
      </c>
      <c r="X39" s="27">
        <f t="shared" si="25"/>
        <v>0.024548571428571427</v>
      </c>
      <c r="Y39" s="159" t="s">
        <v>310</v>
      </c>
      <c r="Z39" s="159" t="s">
        <v>311</v>
      </c>
      <c r="AA39" s="130" t="s">
        <v>312</v>
      </c>
      <c r="AB39" s="130" t="s">
        <v>313</v>
      </c>
      <c r="AC39" s="131" t="s">
        <v>55</v>
      </c>
      <c r="AD39" s="132"/>
      <c r="AE39" s="132" t="s">
        <v>314</v>
      </c>
      <c r="AF39" s="96">
        <f t="shared" si="28"/>
        <v>0.15</v>
      </c>
      <c r="AG39" s="96">
        <v>0.17500000000000002</v>
      </c>
      <c r="AH39" s="160" t="s">
        <v>315</v>
      </c>
      <c r="AI39" s="33" t="s">
        <v>316</v>
      </c>
      <c r="AJ39" s="98">
        <f t="shared" si="2"/>
        <v>0.2</v>
      </c>
      <c r="AK39" s="158">
        <v>0.18130000000000002</v>
      </c>
      <c r="AL39" s="109" t="s">
        <v>317</v>
      </c>
      <c r="AM39" s="115" t="s">
        <v>316</v>
      </c>
      <c r="AN39" s="96">
        <f t="shared" si="3"/>
        <v>0.2</v>
      </c>
      <c r="AO39" s="96">
        <v>0.15</v>
      </c>
      <c r="AP39" s="33" t="s">
        <v>318</v>
      </c>
      <c r="AQ39" s="33" t="s">
        <v>319</v>
      </c>
      <c r="AR39" s="78">
        <f t="shared" si="4"/>
        <v>0.15</v>
      </c>
      <c r="AS39" s="161">
        <v>0.0665</v>
      </c>
      <c r="AT39" s="103" t="s">
        <v>320</v>
      </c>
      <c r="AU39" s="103" t="s">
        <v>316</v>
      </c>
    </row>
    <row r="40" spans="1:47" ht="204" customHeight="1">
      <c r="A40" s="269"/>
      <c r="B40" s="269"/>
      <c r="C40" s="270"/>
      <c r="D40" s="118">
        <v>17</v>
      </c>
      <c r="E40" s="15" t="s">
        <v>321</v>
      </c>
      <c r="F40" s="127">
        <v>0.03</v>
      </c>
      <c r="G40" s="42" t="s">
        <v>78</v>
      </c>
      <c r="H40" s="43" t="s">
        <v>92</v>
      </c>
      <c r="I40" s="84">
        <v>0.2</v>
      </c>
      <c r="J40" s="85">
        <f t="shared" si="16"/>
        <v>0.2222</v>
      </c>
      <c r="K40" s="21">
        <f t="shared" si="17"/>
        <v>1.111</v>
      </c>
      <c r="L40" s="88">
        <v>0.30000000000000004</v>
      </c>
      <c r="M40" s="87">
        <f t="shared" si="18"/>
        <v>0.36360000000000003</v>
      </c>
      <c r="N40" s="24">
        <f t="shared" si="19"/>
        <v>1.212</v>
      </c>
      <c r="O40" s="84">
        <v>0.4</v>
      </c>
      <c r="P40" s="85">
        <f t="shared" si="20"/>
        <v>0.36050000000000004</v>
      </c>
      <c r="Q40" s="21">
        <f t="shared" si="21"/>
        <v>0.9012500000000001</v>
      </c>
      <c r="R40" s="88">
        <v>0.5</v>
      </c>
      <c r="S40" s="87">
        <f t="shared" si="22"/>
        <v>0.5</v>
      </c>
      <c r="T40" s="24">
        <f t="shared" si="23"/>
        <v>1</v>
      </c>
      <c r="U40" s="89">
        <f>R40</f>
        <v>0.5</v>
      </c>
      <c r="V40" s="162">
        <f>S40</f>
        <v>0.5</v>
      </c>
      <c r="W40" s="27">
        <f t="shared" si="24"/>
        <v>1</v>
      </c>
      <c r="X40" s="27">
        <f t="shared" si="25"/>
        <v>0.03</v>
      </c>
      <c r="Y40" s="159" t="s">
        <v>322</v>
      </c>
      <c r="Z40" s="159" t="s">
        <v>323</v>
      </c>
      <c r="AA40" s="130" t="s">
        <v>324</v>
      </c>
      <c r="AB40" s="130" t="s">
        <v>325</v>
      </c>
      <c r="AC40" s="131" t="s">
        <v>55</v>
      </c>
      <c r="AD40" s="132"/>
      <c r="AE40" s="132" t="s">
        <v>326</v>
      </c>
      <c r="AF40" s="96">
        <f t="shared" si="28"/>
        <v>0.2</v>
      </c>
      <c r="AG40" s="96">
        <v>0.2222</v>
      </c>
      <c r="AH40" s="160" t="s">
        <v>327</v>
      </c>
      <c r="AI40" s="33" t="s">
        <v>328</v>
      </c>
      <c r="AJ40" s="98">
        <f t="shared" si="2"/>
        <v>0.30000000000000004</v>
      </c>
      <c r="AK40" s="158">
        <v>0.36360000000000003</v>
      </c>
      <c r="AL40" s="109" t="s">
        <v>329</v>
      </c>
      <c r="AM40" s="115" t="s">
        <v>328</v>
      </c>
      <c r="AN40" s="96">
        <f t="shared" si="3"/>
        <v>0.4</v>
      </c>
      <c r="AO40" s="96">
        <v>0.36050000000000004</v>
      </c>
      <c r="AP40" s="33" t="s">
        <v>330</v>
      </c>
      <c r="AQ40" s="33" t="s">
        <v>331</v>
      </c>
      <c r="AR40" s="78">
        <f t="shared" si="4"/>
        <v>0.5</v>
      </c>
      <c r="AS40" s="161">
        <v>0.5</v>
      </c>
      <c r="AT40" s="161" t="s">
        <v>332</v>
      </c>
      <c r="AU40" s="103" t="s">
        <v>333</v>
      </c>
    </row>
    <row r="41" spans="1:47" ht="68.25" customHeight="1">
      <c r="A41" s="269"/>
      <c r="B41" s="269"/>
      <c r="C41" s="270"/>
      <c r="D41" s="118">
        <v>18</v>
      </c>
      <c r="E41" s="15" t="s">
        <v>334</v>
      </c>
      <c r="F41" s="127">
        <v>0.03</v>
      </c>
      <c r="G41" s="42" t="s">
        <v>201</v>
      </c>
      <c r="H41" s="43" t="s">
        <v>79</v>
      </c>
      <c r="I41" s="44">
        <v>15</v>
      </c>
      <c r="J41" s="139">
        <f t="shared" si="16"/>
        <v>6</v>
      </c>
      <c r="K41" s="163">
        <f>IF(ISERROR(I41/J41),"",(I41/J41))</f>
        <v>2.5</v>
      </c>
      <c r="L41" s="45">
        <v>15</v>
      </c>
      <c r="M41" s="140">
        <f t="shared" si="18"/>
        <v>6</v>
      </c>
      <c r="N41" s="164">
        <f>IF(ISERROR(L41/M41),"",(L41/M41))</f>
        <v>2.5</v>
      </c>
      <c r="O41" s="44">
        <v>15</v>
      </c>
      <c r="P41" s="139">
        <f t="shared" si="20"/>
        <v>5</v>
      </c>
      <c r="Q41" s="163">
        <f>IF(ISERROR(O41/P41),"",(O41/P41))</f>
        <v>3</v>
      </c>
      <c r="R41" s="45">
        <v>15</v>
      </c>
      <c r="S41" s="140">
        <f t="shared" si="22"/>
        <v>8</v>
      </c>
      <c r="T41" s="164">
        <f>IF(ISERROR(R41/S41),"",(R41/S41))</f>
        <v>1.875</v>
      </c>
      <c r="U41" s="141">
        <f>SUM(I41,L41,O41,R41)/4</f>
        <v>15</v>
      </c>
      <c r="V41" s="142">
        <f>SUM(J41,M41,P41,S41)/4</f>
        <v>6.25</v>
      </c>
      <c r="W41" s="165">
        <f>IF(SUM(K41,N41,Q41,T41)/4&gt;1,1,SUM(K41,N41,Q41,T41)/4)</f>
        <v>1</v>
      </c>
      <c r="X41" s="165">
        <f t="shared" si="25"/>
        <v>0.03</v>
      </c>
      <c r="Y41" s="159" t="s">
        <v>335</v>
      </c>
      <c r="Z41" s="159" t="s">
        <v>336</v>
      </c>
      <c r="AA41" s="130" t="s">
        <v>337</v>
      </c>
      <c r="AB41" s="144" t="s">
        <v>338</v>
      </c>
      <c r="AC41" s="131" t="s">
        <v>339</v>
      </c>
      <c r="AD41" s="132"/>
      <c r="AE41" s="132" t="s">
        <v>340</v>
      </c>
      <c r="AF41" s="145">
        <f t="shared" si="28"/>
        <v>15</v>
      </c>
      <c r="AG41" s="145">
        <v>6</v>
      </c>
      <c r="AH41" s="33" t="s">
        <v>341</v>
      </c>
      <c r="AI41" s="33" t="s">
        <v>342</v>
      </c>
      <c r="AJ41" s="146">
        <f t="shared" si="2"/>
        <v>15</v>
      </c>
      <c r="AK41" s="146">
        <v>6</v>
      </c>
      <c r="AL41" s="109" t="s">
        <v>343</v>
      </c>
      <c r="AM41" s="104" t="s">
        <v>342</v>
      </c>
      <c r="AN41" s="145">
        <f t="shared" si="3"/>
        <v>15</v>
      </c>
      <c r="AO41" s="145">
        <v>5</v>
      </c>
      <c r="AP41" s="33" t="s">
        <v>344</v>
      </c>
      <c r="AQ41" s="33" t="s">
        <v>345</v>
      </c>
      <c r="AR41" s="154">
        <f t="shared" si="4"/>
        <v>15</v>
      </c>
      <c r="AS41" s="155">
        <v>8</v>
      </c>
      <c r="AT41" s="49" t="s">
        <v>346</v>
      </c>
      <c r="AU41" s="103" t="s">
        <v>333</v>
      </c>
    </row>
    <row r="42" spans="1:47" ht="180.75" customHeight="1">
      <c r="A42" s="269"/>
      <c r="B42" s="269"/>
      <c r="C42" s="270"/>
      <c r="D42" s="118">
        <v>19</v>
      </c>
      <c r="E42" s="40" t="s">
        <v>347</v>
      </c>
      <c r="F42" s="127">
        <v>0</v>
      </c>
      <c r="G42" s="42" t="s">
        <v>78</v>
      </c>
      <c r="H42" s="43" t="s">
        <v>79</v>
      </c>
      <c r="I42" s="84">
        <v>0</v>
      </c>
      <c r="J42" s="85">
        <f t="shared" si="16"/>
        <v>0</v>
      </c>
      <c r="K42" s="21">
        <f>IF(ISERROR(J42/I42),"",(J42/I42))</f>
      </c>
      <c r="L42" s="88">
        <v>0</v>
      </c>
      <c r="M42" s="87">
        <f t="shared" si="18"/>
        <v>0</v>
      </c>
      <c r="N42" s="24">
        <f>IF(ISERROR(M42/L42),"",(M42/L42))</f>
      </c>
      <c r="O42" s="84">
        <v>0</v>
      </c>
      <c r="P42" s="85">
        <f t="shared" si="20"/>
        <v>0</v>
      </c>
      <c r="Q42" s="21">
        <f>IF(ISERROR(P42/O42),"",(P42/O42))</f>
      </c>
      <c r="R42" s="88">
        <v>0</v>
      </c>
      <c r="S42" s="87">
        <f t="shared" si="22"/>
        <v>0</v>
      </c>
      <c r="T42" s="24">
        <f>IF(ISERROR(S42/R42),"",(S42/R42))</f>
      </c>
      <c r="U42" s="89">
        <f>SUM(I42,L42,O42,R42)/4</f>
        <v>0</v>
      </c>
      <c r="V42" s="128">
        <f>SUM(J42,M42,P42,S42)/4</f>
        <v>0</v>
      </c>
      <c r="W42" s="27">
        <f>IF((IF(ISERROR(V42/U42),0,(V42/U42)))&gt;1,1,(IF(ISERROR(V42/U42),0,(V42/U42))))</f>
        <v>0</v>
      </c>
      <c r="X42" s="27">
        <f t="shared" si="25"/>
        <v>0</v>
      </c>
      <c r="Y42" s="159" t="s">
        <v>348</v>
      </c>
      <c r="Z42" s="159" t="s">
        <v>349</v>
      </c>
      <c r="AA42" s="130" t="s">
        <v>350</v>
      </c>
      <c r="AB42" s="130" t="s">
        <v>351</v>
      </c>
      <c r="AC42" s="131" t="s">
        <v>55</v>
      </c>
      <c r="AD42" s="132"/>
      <c r="AE42" s="166" t="s">
        <v>352</v>
      </c>
      <c r="AF42" s="96">
        <f t="shared" si="28"/>
        <v>0</v>
      </c>
      <c r="AG42" s="96"/>
      <c r="AH42" s="33"/>
      <c r="AI42" s="33"/>
      <c r="AJ42" s="98">
        <f t="shared" si="2"/>
        <v>0</v>
      </c>
      <c r="AK42" s="98"/>
      <c r="AL42" s="35"/>
      <c r="AM42" s="36"/>
      <c r="AN42" s="96">
        <f t="shared" si="3"/>
        <v>0</v>
      </c>
      <c r="AO42" s="96"/>
      <c r="AP42" s="33"/>
      <c r="AQ42" s="33"/>
      <c r="AR42" s="78">
        <f t="shared" si="4"/>
        <v>0</v>
      </c>
      <c r="AS42" s="78"/>
      <c r="AT42" s="167"/>
      <c r="AU42" s="109"/>
    </row>
    <row r="43" spans="1:47" ht="61.5" customHeight="1">
      <c r="A43" s="168"/>
      <c r="B43" s="168"/>
      <c r="C43" s="169" t="s">
        <v>163</v>
      </c>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f t="shared" si="28"/>
        <v>0</v>
      </c>
      <c r="AG43" s="263"/>
      <c r="AH43" s="263"/>
      <c r="AI43" s="263"/>
      <c r="AJ43" s="263">
        <f t="shared" si="2"/>
        <v>0</v>
      </c>
      <c r="AK43" s="263"/>
      <c r="AL43" s="263"/>
      <c r="AM43" s="263"/>
      <c r="AN43" s="263">
        <f t="shared" si="3"/>
        <v>0</v>
      </c>
      <c r="AO43" s="263"/>
      <c r="AP43" s="263"/>
      <c r="AQ43" s="263"/>
      <c r="AR43" s="263">
        <f t="shared" si="4"/>
        <v>0</v>
      </c>
      <c r="AS43" s="263"/>
      <c r="AT43" s="263"/>
      <c r="AU43" s="263"/>
    </row>
    <row r="44" spans="1:47" ht="117" customHeight="1">
      <c r="A44" s="271" t="s">
        <v>353</v>
      </c>
      <c r="B44" s="271" t="s">
        <v>354</v>
      </c>
      <c r="C44" s="272" t="s">
        <v>355</v>
      </c>
      <c r="D44" s="118">
        <v>1</v>
      </c>
      <c r="E44" s="170" t="s">
        <v>356</v>
      </c>
      <c r="F44" s="171">
        <v>0.03</v>
      </c>
      <c r="G44" s="172" t="s">
        <v>201</v>
      </c>
      <c r="H44" s="173" t="s">
        <v>50</v>
      </c>
      <c r="I44" s="174">
        <v>75</v>
      </c>
      <c r="J44" s="139">
        <f aca="true" t="shared" si="29" ref="J44:J53">AG44</f>
        <v>90</v>
      </c>
      <c r="K44" s="21">
        <f aca="true" t="shared" si="30" ref="K44:K53">IF(ISERROR(J44/I44),"",(J44/I44))</f>
        <v>1.2</v>
      </c>
      <c r="L44" s="175">
        <v>150</v>
      </c>
      <c r="M44" s="176">
        <f aca="true" t="shared" si="31" ref="M44:M53">AK44</f>
        <v>249</v>
      </c>
      <c r="N44" s="24">
        <f aca="true" t="shared" si="32" ref="N44:N53">IF(ISERROR(M44/L44),"",(M44/L44))</f>
        <v>1.66</v>
      </c>
      <c r="O44" s="174">
        <v>150</v>
      </c>
      <c r="P44" s="139">
        <f aca="true" t="shared" si="33" ref="P44:P53">AO44</f>
        <v>189</v>
      </c>
      <c r="Q44" s="21">
        <f aca="true" t="shared" si="34" ref="Q44:Q53">IF(ISERROR(P44/O44),"",(P44/O44))</f>
        <v>1.26</v>
      </c>
      <c r="R44" s="175">
        <v>75</v>
      </c>
      <c r="S44" s="140">
        <f aca="true" t="shared" si="35" ref="S44:S53">AS44</f>
        <v>221</v>
      </c>
      <c r="T44" s="24">
        <f aca="true" t="shared" si="36" ref="T44:T53">IF(ISERROR(S44/R44),"",(S44/R44))</f>
        <v>2.9466666666666668</v>
      </c>
      <c r="U44" s="141">
        <f>SUM(I44,L44,O44,R44)</f>
        <v>450</v>
      </c>
      <c r="V44" s="177">
        <f>SUM(J44,M44,P44,S44)</f>
        <v>749</v>
      </c>
      <c r="W44" s="27">
        <f aca="true" t="shared" si="37" ref="W44:W53">IF((IF(ISERROR(V44/U44),0,(V44/U44)))&gt;1,1,(IF(ISERROR(V44/U44),0,(V44/U44))))</f>
        <v>1</v>
      </c>
      <c r="X44" s="27">
        <f aca="true" t="shared" si="38" ref="X44:X53">F44*W44</f>
        <v>0.03</v>
      </c>
      <c r="Y44" s="172" t="s">
        <v>357</v>
      </c>
      <c r="Z44" s="172" t="s">
        <v>358</v>
      </c>
      <c r="AA44" s="123" t="s">
        <v>359</v>
      </c>
      <c r="AB44" s="123" t="s">
        <v>360</v>
      </c>
      <c r="AC44" s="178" t="s">
        <v>55</v>
      </c>
      <c r="AD44" s="179"/>
      <c r="AE44" s="179"/>
      <c r="AF44" s="145">
        <f t="shared" si="28"/>
        <v>75</v>
      </c>
      <c r="AG44" s="145">
        <v>90</v>
      </c>
      <c r="AH44" s="81" t="s">
        <v>361</v>
      </c>
      <c r="AI44" s="81" t="s">
        <v>362</v>
      </c>
      <c r="AJ44" s="146">
        <f t="shared" si="2"/>
        <v>150</v>
      </c>
      <c r="AK44" s="146">
        <v>249</v>
      </c>
      <c r="AL44" s="109" t="s">
        <v>363</v>
      </c>
      <c r="AM44" s="104" t="s">
        <v>362</v>
      </c>
      <c r="AN44" s="145">
        <f t="shared" si="3"/>
        <v>150</v>
      </c>
      <c r="AO44" s="145">
        <v>189</v>
      </c>
      <c r="AP44" s="33" t="s">
        <v>364</v>
      </c>
      <c r="AQ44" s="33" t="s">
        <v>362</v>
      </c>
      <c r="AR44" s="146">
        <f t="shared" si="4"/>
        <v>75</v>
      </c>
      <c r="AS44" s="146">
        <v>221</v>
      </c>
      <c r="AT44" s="180" t="s">
        <v>365</v>
      </c>
      <c r="AU44" s="103" t="s">
        <v>362</v>
      </c>
    </row>
    <row r="45" spans="1:47" ht="102" customHeight="1">
      <c r="A45" s="271"/>
      <c r="B45" s="271"/>
      <c r="C45" s="272"/>
      <c r="D45" s="118">
        <v>2</v>
      </c>
      <c r="E45" s="82" t="s">
        <v>366</v>
      </c>
      <c r="F45" s="127">
        <v>0.03</v>
      </c>
      <c r="G45" s="42" t="s">
        <v>201</v>
      </c>
      <c r="H45" s="43" t="s">
        <v>50</v>
      </c>
      <c r="I45" s="181">
        <v>15</v>
      </c>
      <c r="J45" s="139">
        <f t="shared" si="29"/>
        <v>22</v>
      </c>
      <c r="K45" s="21">
        <f t="shared" si="30"/>
        <v>1.4666666666666666</v>
      </c>
      <c r="L45" s="182">
        <v>15</v>
      </c>
      <c r="M45" s="140">
        <f t="shared" si="31"/>
        <v>38</v>
      </c>
      <c r="N45" s="24">
        <f t="shared" si="32"/>
        <v>2.533333333333333</v>
      </c>
      <c r="O45" s="181">
        <v>10</v>
      </c>
      <c r="P45" s="139">
        <f t="shared" si="33"/>
        <v>19</v>
      </c>
      <c r="Q45" s="21">
        <f t="shared" si="34"/>
        <v>1.9</v>
      </c>
      <c r="R45" s="182">
        <v>10</v>
      </c>
      <c r="S45" s="140">
        <f t="shared" si="35"/>
        <v>12</v>
      </c>
      <c r="T45" s="24">
        <f t="shared" si="36"/>
        <v>1.2</v>
      </c>
      <c r="U45" s="141">
        <f>SUM(I45,L45,O45,R45)</f>
        <v>50</v>
      </c>
      <c r="V45" s="142">
        <f>SUM(J45,M45,P45,S45)</f>
        <v>91</v>
      </c>
      <c r="W45" s="27">
        <f t="shared" si="37"/>
        <v>1</v>
      </c>
      <c r="X45" s="27">
        <f t="shared" si="38"/>
        <v>0.03</v>
      </c>
      <c r="Y45" s="42" t="s">
        <v>367</v>
      </c>
      <c r="Z45" s="172" t="s">
        <v>368</v>
      </c>
      <c r="AA45" s="93" t="s">
        <v>369</v>
      </c>
      <c r="AB45" s="93" t="s">
        <v>370</v>
      </c>
      <c r="AC45" s="183" t="s">
        <v>55</v>
      </c>
      <c r="AD45" s="184"/>
      <c r="AE45" s="184" t="s">
        <v>371</v>
      </c>
      <c r="AF45" s="145">
        <f t="shared" si="28"/>
        <v>15</v>
      </c>
      <c r="AG45" s="145">
        <v>22</v>
      </c>
      <c r="AH45" s="33" t="s">
        <v>372</v>
      </c>
      <c r="AI45" s="81" t="s">
        <v>362</v>
      </c>
      <c r="AJ45" s="146">
        <f t="shared" si="2"/>
        <v>15</v>
      </c>
      <c r="AK45" s="146">
        <v>38</v>
      </c>
      <c r="AL45" s="109" t="s">
        <v>373</v>
      </c>
      <c r="AM45" s="185" t="s">
        <v>362</v>
      </c>
      <c r="AN45" s="145">
        <f t="shared" si="3"/>
        <v>10</v>
      </c>
      <c r="AO45" s="145">
        <v>19</v>
      </c>
      <c r="AP45" s="33" t="s">
        <v>374</v>
      </c>
      <c r="AQ45" s="33" t="s">
        <v>362</v>
      </c>
      <c r="AR45" s="146">
        <f t="shared" si="4"/>
        <v>10</v>
      </c>
      <c r="AS45" s="146">
        <v>12</v>
      </c>
      <c r="AT45" s="186" t="s">
        <v>375</v>
      </c>
      <c r="AU45" s="103" t="s">
        <v>362</v>
      </c>
    </row>
    <row r="46" spans="1:47" ht="151.5" customHeight="1">
      <c r="A46" s="271"/>
      <c r="B46" s="271"/>
      <c r="C46" s="272"/>
      <c r="D46" s="118">
        <v>3</v>
      </c>
      <c r="E46" s="65" t="s">
        <v>376</v>
      </c>
      <c r="F46" s="187">
        <v>0.03</v>
      </c>
      <c r="G46" s="188" t="s">
        <v>78</v>
      </c>
      <c r="H46" s="189" t="s">
        <v>79</v>
      </c>
      <c r="I46" s="190">
        <v>0.85</v>
      </c>
      <c r="J46" s="120">
        <f t="shared" si="29"/>
        <v>0.9575</v>
      </c>
      <c r="K46" s="21">
        <f t="shared" si="30"/>
        <v>1.1264705882352941</v>
      </c>
      <c r="L46" s="191">
        <v>0.85</v>
      </c>
      <c r="M46" s="70">
        <f t="shared" si="31"/>
        <v>0.9593</v>
      </c>
      <c r="N46" s="24">
        <f t="shared" si="32"/>
        <v>1.1285882352941177</v>
      </c>
      <c r="O46" s="190">
        <v>0.85</v>
      </c>
      <c r="P46" s="120">
        <f t="shared" si="33"/>
        <v>0.95</v>
      </c>
      <c r="Q46" s="21">
        <f t="shared" si="34"/>
        <v>1.1176470588235294</v>
      </c>
      <c r="R46" s="191">
        <v>0.85</v>
      </c>
      <c r="S46" s="70">
        <f t="shared" si="35"/>
        <v>0.94</v>
      </c>
      <c r="T46" s="24">
        <f t="shared" si="36"/>
        <v>1.1058823529411765</v>
      </c>
      <c r="U46" s="71">
        <f>SUM(I46,L46,O46,R46)/4</f>
        <v>0.85</v>
      </c>
      <c r="V46" s="122">
        <f>SUM(J46,M46,P46,S46)/4</f>
        <v>0.9517</v>
      </c>
      <c r="W46" s="27">
        <f t="shared" si="37"/>
        <v>1</v>
      </c>
      <c r="X46" s="27">
        <f t="shared" si="38"/>
        <v>0.03</v>
      </c>
      <c r="Y46" s="192" t="s">
        <v>377</v>
      </c>
      <c r="Z46" s="192" t="s">
        <v>378</v>
      </c>
      <c r="AA46" s="193" t="s">
        <v>379</v>
      </c>
      <c r="AB46" s="193" t="s">
        <v>380</v>
      </c>
      <c r="AC46" s="194" t="s">
        <v>301</v>
      </c>
      <c r="AD46" s="48" t="s">
        <v>381</v>
      </c>
      <c r="AE46" s="48"/>
      <c r="AF46" s="96">
        <f t="shared" si="28"/>
        <v>0.85</v>
      </c>
      <c r="AG46" s="96">
        <v>0.9575</v>
      </c>
      <c r="AH46" s="33" t="s">
        <v>382</v>
      </c>
      <c r="AI46" s="81" t="s">
        <v>362</v>
      </c>
      <c r="AJ46" s="98">
        <f t="shared" si="2"/>
        <v>0.85</v>
      </c>
      <c r="AK46" s="98">
        <v>0.9593</v>
      </c>
      <c r="AL46" s="109" t="s">
        <v>383</v>
      </c>
      <c r="AM46" s="104" t="s">
        <v>362</v>
      </c>
      <c r="AN46" s="96">
        <f t="shared" si="3"/>
        <v>0.85</v>
      </c>
      <c r="AO46" s="96">
        <v>0.95</v>
      </c>
      <c r="AP46" s="33" t="s">
        <v>384</v>
      </c>
      <c r="AQ46" s="33" t="s">
        <v>362</v>
      </c>
      <c r="AR46" s="98">
        <f t="shared" si="4"/>
        <v>0.85</v>
      </c>
      <c r="AS46" s="98">
        <v>0.94</v>
      </c>
      <c r="AT46" s="103" t="s">
        <v>385</v>
      </c>
      <c r="AU46" s="103" t="s">
        <v>362</v>
      </c>
    </row>
    <row r="47" spans="1:47" ht="91.5" customHeight="1">
      <c r="A47" s="271"/>
      <c r="B47" s="271"/>
      <c r="C47" s="272"/>
      <c r="D47" s="118">
        <v>4</v>
      </c>
      <c r="E47" s="65" t="s">
        <v>386</v>
      </c>
      <c r="F47" s="187">
        <v>0.03</v>
      </c>
      <c r="G47" s="188" t="s">
        <v>201</v>
      </c>
      <c r="H47" s="189" t="s">
        <v>50</v>
      </c>
      <c r="I47" s="195">
        <v>6</v>
      </c>
      <c r="J47" s="20">
        <f t="shared" si="29"/>
        <v>16</v>
      </c>
      <c r="K47" s="21">
        <f t="shared" si="30"/>
        <v>2.6666666666666665</v>
      </c>
      <c r="L47" s="196">
        <v>6</v>
      </c>
      <c r="M47" s="23">
        <f t="shared" si="31"/>
        <v>6</v>
      </c>
      <c r="N47" s="24">
        <f t="shared" si="32"/>
        <v>1</v>
      </c>
      <c r="O47" s="195">
        <v>6</v>
      </c>
      <c r="P47" s="20">
        <f t="shared" si="33"/>
        <v>0</v>
      </c>
      <c r="Q47" s="21">
        <f t="shared" si="34"/>
        <v>0</v>
      </c>
      <c r="R47" s="196">
        <v>6</v>
      </c>
      <c r="S47" s="23">
        <f t="shared" si="35"/>
        <v>12</v>
      </c>
      <c r="T47" s="24">
        <f t="shared" si="36"/>
        <v>2</v>
      </c>
      <c r="U47" s="25">
        <f aca="true" t="shared" si="39" ref="U47:V53">SUM(I47,L47,O47,R47)</f>
        <v>24</v>
      </c>
      <c r="V47" s="197">
        <f t="shared" si="39"/>
        <v>34</v>
      </c>
      <c r="W47" s="27">
        <f t="shared" si="37"/>
        <v>1</v>
      </c>
      <c r="X47" s="27">
        <f t="shared" si="38"/>
        <v>0.03</v>
      </c>
      <c r="Y47" s="188" t="s">
        <v>387</v>
      </c>
      <c r="Z47" s="188" t="s">
        <v>388</v>
      </c>
      <c r="AA47" s="193" t="s">
        <v>389</v>
      </c>
      <c r="AB47" s="193" t="s">
        <v>390</v>
      </c>
      <c r="AC47" s="194" t="s">
        <v>55</v>
      </c>
      <c r="AD47" s="48"/>
      <c r="AE47" s="48" t="s">
        <v>391</v>
      </c>
      <c r="AF47" s="145">
        <f t="shared" si="28"/>
        <v>6</v>
      </c>
      <c r="AG47" s="145">
        <v>16</v>
      </c>
      <c r="AH47" s="33" t="s">
        <v>392</v>
      </c>
      <c r="AI47" s="33" t="s">
        <v>393</v>
      </c>
      <c r="AJ47" s="146">
        <f t="shared" si="2"/>
        <v>6</v>
      </c>
      <c r="AK47" s="146">
        <v>6</v>
      </c>
      <c r="AL47" s="115" t="s">
        <v>394</v>
      </c>
      <c r="AM47" s="104" t="s">
        <v>393</v>
      </c>
      <c r="AN47" s="145">
        <f t="shared" si="3"/>
        <v>6</v>
      </c>
      <c r="AO47" s="145"/>
      <c r="AP47" s="33"/>
      <c r="AQ47" s="33"/>
      <c r="AR47" s="146">
        <f t="shared" si="4"/>
        <v>6</v>
      </c>
      <c r="AS47" s="147">
        <v>12</v>
      </c>
      <c r="AT47" s="49" t="s">
        <v>395</v>
      </c>
      <c r="AU47" s="104" t="s">
        <v>393</v>
      </c>
    </row>
    <row r="48" spans="1:47" ht="93" customHeight="1">
      <c r="A48" s="271"/>
      <c r="B48" s="271"/>
      <c r="C48" s="272"/>
      <c r="D48" s="198">
        <v>5</v>
      </c>
      <c r="E48" s="65" t="s">
        <v>396</v>
      </c>
      <c r="F48" s="187">
        <v>0.03</v>
      </c>
      <c r="G48" s="188" t="s">
        <v>201</v>
      </c>
      <c r="H48" s="189" t="s">
        <v>50</v>
      </c>
      <c r="I48" s="195">
        <v>1</v>
      </c>
      <c r="J48" s="20">
        <f t="shared" si="29"/>
        <v>1</v>
      </c>
      <c r="K48" s="21">
        <f t="shared" si="30"/>
        <v>1</v>
      </c>
      <c r="L48" s="196">
        <v>1</v>
      </c>
      <c r="M48" s="23">
        <f t="shared" si="31"/>
        <v>1</v>
      </c>
      <c r="N48" s="24">
        <f t="shared" si="32"/>
        <v>1</v>
      </c>
      <c r="O48" s="195">
        <v>1</v>
      </c>
      <c r="P48" s="20">
        <f t="shared" si="33"/>
        <v>1</v>
      </c>
      <c r="Q48" s="21">
        <f t="shared" si="34"/>
        <v>1</v>
      </c>
      <c r="R48" s="196">
        <v>1</v>
      </c>
      <c r="S48" s="23">
        <f t="shared" si="35"/>
        <v>0</v>
      </c>
      <c r="T48" s="24">
        <f t="shared" si="36"/>
        <v>0</v>
      </c>
      <c r="U48" s="25">
        <f t="shared" si="39"/>
        <v>4</v>
      </c>
      <c r="V48" s="197">
        <f t="shared" si="39"/>
        <v>3</v>
      </c>
      <c r="W48" s="27">
        <f t="shared" si="37"/>
        <v>0.75</v>
      </c>
      <c r="X48" s="27">
        <f t="shared" si="38"/>
        <v>0.0225</v>
      </c>
      <c r="Y48" s="188" t="s">
        <v>397</v>
      </c>
      <c r="Z48" s="188" t="s">
        <v>398</v>
      </c>
      <c r="AA48" s="189" t="s">
        <v>399</v>
      </c>
      <c r="AB48" s="189" t="s">
        <v>400</v>
      </c>
      <c r="AC48" s="194" t="s">
        <v>55</v>
      </c>
      <c r="AD48" s="48"/>
      <c r="AE48" s="48"/>
      <c r="AF48" s="145">
        <f t="shared" si="28"/>
        <v>1</v>
      </c>
      <c r="AG48" s="145">
        <v>1</v>
      </c>
      <c r="AH48" s="199" t="s">
        <v>401</v>
      </c>
      <c r="AI48" s="33" t="s">
        <v>402</v>
      </c>
      <c r="AJ48" s="146">
        <f t="shared" si="2"/>
        <v>1</v>
      </c>
      <c r="AK48" s="146">
        <v>1</v>
      </c>
      <c r="AL48" s="109" t="s">
        <v>403</v>
      </c>
      <c r="AM48" s="104" t="s">
        <v>404</v>
      </c>
      <c r="AN48" s="145">
        <f t="shared" si="3"/>
        <v>1</v>
      </c>
      <c r="AO48" s="145">
        <v>1</v>
      </c>
      <c r="AP48" s="33" t="s">
        <v>405</v>
      </c>
      <c r="AQ48" s="33" t="s">
        <v>406</v>
      </c>
      <c r="AR48" s="146">
        <f t="shared" si="4"/>
        <v>1</v>
      </c>
      <c r="AS48" s="146"/>
      <c r="AT48" s="109"/>
      <c r="AU48" s="109"/>
    </row>
    <row r="49" spans="1:47" ht="93.75" customHeight="1">
      <c r="A49" s="271"/>
      <c r="B49" s="271"/>
      <c r="C49" s="272"/>
      <c r="D49" s="198">
        <v>6</v>
      </c>
      <c r="E49" s="65" t="s">
        <v>407</v>
      </c>
      <c r="F49" s="187">
        <v>0.02</v>
      </c>
      <c r="G49" s="188" t="s">
        <v>201</v>
      </c>
      <c r="H49" s="189" t="s">
        <v>50</v>
      </c>
      <c r="I49" s="195">
        <v>0</v>
      </c>
      <c r="J49" s="20">
        <f t="shared" si="29"/>
        <v>0</v>
      </c>
      <c r="K49" s="21">
        <f t="shared" si="30"/>
      </c>
      <c r="L49" s="196">
        <v>1</v>
      </c>
      <c r="M49" s="23">
        <f t="shared" si="31"/>
        <v>0</v>
      </c>
      <c r="N49" s="24">
        <f t="shared" si="32"/>
        <v>0</v>
      </c>
      <c r="O49" s="195">
        <v>1</v>
      </c>
      <c r="P49" s="20">
        <f t="shared" si="33"/>
        <v>0</v>
      </c>
      <c r="Q49" s="21">
        <f t="shared" si="34"/>
        <v>0</v>
      </c>
      <c r="R49" s="196">
        <v>0</v>
      </c>
      <c r="S49" s="23">
        <f t="shared" si="35"/>
        <v>0</v>
      </c>
      <c r="T49" s="24">
        <f t="shared" si="36"/>
      </c>
      <c r="U49" s="25">
        <f t="shared" si="39"/>
        <v>2</v>
      </c>
      <c r="V49" s="197">
        <f t="shared" si="39"/>
        <v>0</v>
      </c>
      <c r="W49" s="27">
        <f t="shared" si="37"/>
        <v>0</v>
      </c>
      <c r="X49" s="27">
        <f t="shared" si="38"/>
        <v>0</v>
      </c>
      <c r="Y49" s="192" t="s">
        <v>408</v>
      </c>
      <c r="Z49" s="192" t="s">
        <v>409</v>
      </c>
      <c r="AA49" s="189" t="s">
        <v>410</v>
      </c>
      <c r="AB49" s="189" t="s">
        <v>411</v>
      </c>
      <c r="AC49" s="194" t="s">
        <v>55</v>
      </c>
      <c r="AD49" s="48"/>
      <c r="AE49" s="48"/>
      <c r="AF49" s="145">
        <f t="shared" si="28"/>
        <v>0</v>
      </c>
      <c r="AG49" s="145"/>
      <c r="AH49" s="33"/>
      <c r="AI49" s="33"/>
      <c r="AJ49" s="146">
        <f t="shared" si="2"/>
        <v>1</v>
      </c>
      <c r="AK49" s="146">
        <v>0</v>
      </c>
      <c r="AL49" s="109" t="s">
        <v>412</v>
      </c>
      <c r="AM49" s="104"/>
      <c r="AN49" s="145">
        <f t="shared" si="3"/>
        <v>1</v>
      </c>
      <c r="AO49" s="145">
        <v>0</v>
      </c>
      <c r="AP49" s="33" t="s">
        <v>412</v>
      </c>
      <c r="AQ49" s="33"/>
      <c r="AR49" s="146">
        <f t="shared" si="4"/>
        <v>0</v>
      </c>
      <c r="AS49" s="146"/>
      <c r="AT49" s="109"/>
      <c r="AU49" s="109"/>
    </row>
    <row r="50" spans="1:47" ht="178.5" customHeight="1">
      <c r="A50" s="271"/>
      <c r="B50" s="271"/>
      <c r="C50" s="272"/>
      <c r="D50" s="118">
        <v>7</v>
      </c>
      <c r="E50" s="65" t="s">
        <v>413</v>
      </c>
      <c r="F50" s="187">
        <v>0.03</v>
      </c>
      <c r="G50" s="188" t="s">
        <v>201</v>
      </c>
      <c r="H50" s="189" t="s">
        <v>50</v>
      </c>
      <c r="I50" s="195">
        <v>1</v>
      </c>
      <c r="J50" s="20">
        <f t="shared" si="29"/>
        <v>1</v>
      </c>
      <c r="K50" s="21">
        <f t="shared" si="30"/>
        <v>1</v>
      </c>
      <c r="L50" s="196">
        <v>1</v>
      </c>
      <c r="M50" s="23">
        <f t="shared" si="31"/>
        <v>1</v>
      </c>
      <c r="N50" s="24">
        <f t="shared" si="32"/>
        <v>1</v>
      </c>
      <c r="O50" s="195">
        <v>1</v>
      </c>
      <c r="P50" s="20">
        <f t="shared" si="33"/>
        <v>1</v>
      </c>
      <c r="Q50" s="21">
        <f t="shared" si="34"/>
        <v>1</v>
      </c>
      <c r="R50" s="196">
        <v>0</v>
      </c>
      <c r="S50" s="23">
        <f t="shared" si="35"/>
        <v>0</v>
      </c>
      <c r="T50" s="24">
        <f t="shared" si="36"/>
      </c>
      <c r="U50" s="25">
        <f t="shared" si="39"/>
        <v>3</v>
      </c>
      <c r="V50" s="197">
        <f t="shared" si="39"/>
        <v>3</v>
      </c>
      <c r="W50" s="27">
        <f t="shared" si="37"/>
        <v>1</v>
      </c>
      <c r="X50" s="27">
        <f t="shared" si="38"/>
        <v>0.03</v>
      </c>
      <c r="Y50" s="192" t="s">
        <v>414</v>
      </c>
      <c r="Z50" s="192" t="s">
        <v>415</v>
      </c>
      <c r="AA50" s="193" t="s">
        <v>416</v>
      </c>
      <c r="AB50" s="193" t="s">
        <v>417</v>
      </c>
      <c r="AC50" s="194" t="s">
        <v>55</v>
      </c>
      <c r="AD50" s="48"/>
      <c r="AE50" s="200"/>
      <c r="AF50" s="145">
        <f t="shared" si="28"/>
        <v>1</v>
      </c>
      <c r="AG50" s="145">
        <v>1</v>
      </c>
      <c r="AH50" s="33" t="s">
        <v>418</v>
      </c>
      <c r="AI50" s="33" t="s">
        <v>419</v>
      </c>
      <c r="AJ50" s="146">
        <f t="shared" si="2"/>
        <v>1</v>
      </c>
      <c r="AK50" s="146">
        <v>1</v>
      </c>
      <c r="AL50" s="109" t="s">
        <v>420</v>
      </c>
      <c r="AM50" s="104" t="s">
        <v>421</v>
      </c>
      <c r="AN50" s="145">
        <f t="shared" si="3"/>
        <v>1</v>
      </c>
      <c r="AO50" s="145">
        <v>1</v>
      </c>
      <c r="AP50" s="33" t="s">
        <v>422</v>
      </c>
      <c r="AQ50" s="33" t="s">
        <v>423</v>
      </c>
      <c r="AR50" s="146">
        <f t="shared" si="4"/>
        <v>0</v>
      </c>
      <c r="AS50" s="201"/>
      <c r="AT50" s="109"/>
      <c r="AU50" s="109"/>
    </row>
    <row r="51" spans="1:47" ht="69.75" customHeight="1">
      <c r="A51" s="271"/>
      <c r="B51" s="271"/>
      <c r="C51" s="272"/>
      <c r="D51" s="118">
        <v>8</v>
      </c>
      <c r="E51" s="65" t="s">
        <v>424</v>
      </c>
      <c r="F51" s="187">
        <v>0.02</v>
      </c>
      <c r="G51" s="188" t="s">
        <v>201</v>
      </c>
      <c r="H51" s="189" t="s">
        <v>50</v>
      </c>
      <c r="I51" s="195">
        <v>0</v>
      </c>
      <c r="J51" s="20">
        <f t="shared" si="29"/>
        <v>0</v>
      </c>
      <c r="K51" s="21">
        <f t="shared" si="30"/>
      </c>
      <c r="L51" s="196">
        <v>1</v>
      </c>
      <c r="M51" s="23">
        <f t="shared" si="31"/>
        <v>0</v>
      </c>
      <c r="N51" s="24">
        <f t="shared" si="32"/>
        <v>0</v>
      </c>
      <c r="O51" s="195">
        <v>0</v>
      </c>
      <c r="P51" s="20">
        <f t="shared" si="33"/>
        <v>0</v>
      </c>
      <c r="Q51" s="21">
        <f t="shared" si="34"/>
      </c>
      <c r="R51" s="196">
        <v>0</v>
      </c>
      <c r="S51" s="23">
        <f t="shared" si="35"/>
        <v>0</v>
      </c>
      <c r="T51" s="24">
        <f t="shared" si="36"/>
      </c>
      <c r="U51" s="25">
        <f t="shared" si="39"/>
        <v>1</v>
      </c>
      <c r="V51" s="197">
        <f t="shared" si="39"/>
        <v>0</v>
      </c>
      <c r="W51" s="27">
        <f t="shared" si="37"/>
        <v>0</v>
      </c>
      <c r="X51" s="27">
        <f t="shared" si="38"/>
        <v>0</v>
      </c>
      <c r="Y51" s="192" t="s">
        <v>425</v>
      </c>
      <c r="Z51" s="192" t="s">
        <v>426</v>
      </c>
      <c r="AA51" s="193" t="s">
        <v>427</v>
      </c>
      <c r="AB51" s="193" t="s">
        <v>428</v>
      </c>
      <c r="AC51" s="194" t="s">
        <v>55</v>
      </c>
      <c r="AD51" s="48"/>
      <c r="AE51" s="48" t="s">
        <v>429</v>
      </c>
      <c r="AF51" s="145">
        <f t="shared" si="28"/>
        <v>0</v>
      </c>
      <c r="AG51" s="145"/>
      <c r="AH51" s="33"/>
      <c r="AI51" s="33"/>
      <c r="AJ51" s="146">
        <f t="shared" si="2"/>
        <v>1</v>
      </c>
      <c r="AK51" s="146">
        <v>0</v>
      </c>
      <c r="AL51" s="115" t="s">
        <v>430</v>
      </c>
      <c r="AM51" s="104" t="s">
        <v>393</v>
      </c>
      <c r="AN51" s="145">
        <f t="shared" si="3"/>
        <v>0</v>
      </c>
      <c r="AO51" s="145"/>
      <c r="AP51" s="33"/>
      <c r="AQ51" s="33"/>
      <c r="AR51" s="146">
        <f t="shared" si="4"/>
        <v>0</v>
      </c>
      <c r="AS51" s="146">
        <v>0</v>
      </c>
      <c r="AT51" s="49" t="s">
        <v>431</v>
      </c>
      <c r="AU51" s="109"/>
    </row>
    <row r="52" spans="1:47" ht="83.25" customHeight="1">
      <c r="A52" s="271"/>
      <c r="B52" s="271"/>
      <c r="C52" s="272"/>
      <c r="D52" s="198">
        <v>9</v>
      </c>
      <c r="E52" s="65" t="s">
        <v>432</v>
      </c>
      <c r="F52" s="187">
        <v>0.03</v>
      </c>
      <c r="G52" s="42" t="s">
        <v>78</v>
      </c>
      <c r="H52" s="43" t="s">
        <v>50</v>
      </c>
      <c r="I52" s="190">
        <v>0.25</v>
      </c>
      <c r="J52" s="120">
        <f t="shared" si="29"/>
        <v>0.25</v>
      </c>
      <c r="K52" s="21">
        <f t="shared" si="30"/>
        <v>1</v>
      </c>
      <c r="L52" s="202">
        <v>0.25</v>
      </c>
      <c r="M52" s="121">
        <f t="shared" si="31"/>
        <v>0.1923</v>
      </c>
      <c r="N52" s="24">
        <f t="shared" si="32"/>
        <v>0.7692</v>
      </c>
      <c r="O52" s="190">
        <v>0.25</v>
      </c>
      <c r="P52" s="120">
        <f t="shared" si="33"/>
        <v>0</v>
      </c>
      <c r="Q52" s="21">
        <f t="shared" si="34"/>
        <v>0</v>
      </c>
      <c r="R52" s="202">
        <v>0.25</v>
      </c>
      <c r="S52" s="121">
        <f t="shared" si="35"/>
        <v>0.5</v>
      </c>
      <c r="T52" s="24">
        <f t="shared" si="36"/>
        <v>2</v>
      </c>
      <c r="U52" s="71">
        <f t="shared" si="39"/>
        <v>1</v>
      </c>
      <c r="V52" s="122">
        <f t="shared" si="39"/>
        <v>0.9423</v>
      </c>
      <c r="W52" s="27">
        <f t="shared" si="37"/>
        <v>0.9423</v>
      </c>
      <c r="X52" s="27">
        <f t="shared" si="38"/>
        <v>0.028269</v>
      </c>
      <c r="Y52" s="192" t="s">
        <v>433</v>
      </c>
      <c r="Z52" s="192" t="s">
        <v>434</v>
      </c>
      <c r="AA52" s="193" t="s">
        <v>435</v>
      </c>
      <c r="AB52" s="193" t="s">
        <v>436</v>
      </c>
      <c r="AC52" s="194" t="s">
        <v>55</v>
      </c>
      <c r="AD52" s="48" t="s">
        <v>437</v>
      </c>
      <c r="AE52" s="48" t="s">
        <v>438</v>
      </c>
      <c r="AF52" s="76">
        <f t="shared" si="28"/>
        <v>0.25</v>
      </c>
      <c r="AG52" s="76">
        <v>0.25</v>
      </c>
      <c r="AH52" s="33" t="s">
        <v>439</v>
      </c>
      <c r="AI52" s="33" t="s">
        <v>393</v>
      </c>
      <c r="AJ52" s="78">
        <f t="shared" si="2"/>
        <v>0.25</v>
      </c>
      <c r="AK52" s="78">
        <v>0.1923</v>
      </c>
      <c r="AL52" s="113" t="s">
        <v>440</v>
      </c>
      <c r="AM52" s="36" t="s">
        <v>393</v>
      </c>
      <c r="AN52" s="76">
        <f t="shared" si="3"/>
        <v>0.25</v>
      </c>
      <c r="AO52" s="76"/>
      <c r="AP52" s="33"/>
      <c r="AQ52" s="33"/>
      <c r="AR52" s="78">
        <f t="shared" si="4"/>
        <v>0.25</v>
      </c>
      <c r="AS52" s="161">
        <v>0.5</v>
      </c>
      <c r="AT52" s="49" t="s">
        <v>441</v>
      </c>
      <c r="AU52" s="36" t="s">
        <v>393</v>
      </c>
    </row>
    <row r="53" spans="1:47" ht="87" customHeight="1">
      <c r="A53" s="271"/>
      <c r="B53" s="271"/>
      <c r="C53" s="272"/>
      <c r="D53" s="198">
        <v>10</v>
      </c>
      <c r="E53" s="82" t="s">
        <v>442</v>
      </c>
      <c r="F53" s="127">
        <v>0</v>
      </c>
      <c r="G53" s="42" t="s">
        <v>78</v>
      </c>
      <c r="H53" s="43" t="s">
        <v>50</v>
      </c>
      <c r="I53" s="190">
        <v>0</v>
      </c>
      <c r="J53" s="120">
        <f t="shared" si="29"/>
        <v>0</v>
      </c>
      <c r="K53" s="21">
        <f t="shared" si="30"/>
      </c>
      <c r="L53" s="202">
        <v>0</v>
      </c>
      <c r="M53" s="121">
        <f t="shared" si="31"/>
        <v>0</v>
      </c>
      <c r="N53" s="24">
        <f t="shared" si="32"/>
      </c>
      <c r="O53" s="190">
        <v>0</v>
      </c>
      <c r="P53" s="120">
        <f t="shared" si="33"/>
        <v>0</v>
      </c>
      <c r="Q53" s="21">
        <f t="shared" si="34"/>
      </c>
      <c r="R53" s="202">
        <v>0</v>
      </c>
      <c r="S53" s="121">
        <f t="shared" si="35"/>
        <v>0</v>
      </c>
      <c r="T53" s="24">
        <f t="shared" si="36"/>
      </c>
      <c r="U53" s="71">
        <f t="shared" si="39"/>
        <v>0</v>
      </c>
      <c r="V53" s="122">
        <f t="shared" si="39"/>
        <v>0</v>
      </c>
      <c r="W53" s="27">
        <f t="shared" si="37"/>
        <v>0</v>
      </c>
      <c r="X53" s="27">
        <f t="shared" si="38"/>
        <v>0</v>
      </c>
      <c r="Y53" s="203" t="s">
        <v>443</v>
      </c>
      <c r="Z53" s="192" t="s">
        <v>444</v>
      </c>
      <c r="AA53" s="93" t="s">
        <v>445</v>
      </c>
      <c r="AB53" s="193" t="s">
        <v>436</v>
      </c>
      <c r="AC53" s="94" t="s">
        <v>55</v>
      </c>
      <c r="AD53" s="48" t="s">
        <v>446</v>
      </c>
      <c r="AE53" s="48" t="s">
        <v>447</v>
      </c>
      <c r="AF53" s="96">
        <f t="shared" si="28"/>
        <v>0</v>
      </c>
      <c r="AG53" s="96"/>
      <c r="AH53" s="33"/>
      <c r="AI53" s="33"/>
      <c r="AJ53" s="78">
        <f t="shared" si="2"/>
        <v>0</v>
      </c>
      <c r="AK53" s="78"/>
      <c r="AL53" s="201"/>
      <c r="AM53" s="204"/>
      <c r="AN53" s="96">
        <f t="shared" si="3"/>
        <v>0</v>
      </c>
      <c r="AO53" s="205"/>
      <c r="AP53" s="33"/>
      <c r="AQ53" s="137"/>
      <c r="AR53" s="78">
        <f t="shared" si="4"/>
        <v>0</v>
      </c>
      <c r="AS53" s="78"/>
      <c r="AT53" s="109"/>
      <c r="AU53" s="109"/>
    </row>
    <row r="54" spans="1:47" ht="45.75" customHeight="1">
      <c r="A54" s="273"/>
      <c r="B54" s="273"/>
      <c r="C54" s="206" t="s">
        <v>163</v>
      </c>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f t="shared" si="28"/>
        <v>0</v>
      </c>
      <c r="AG54" s="263"/>
      <c r="AH54" s="263"/>
      <c r="AI54" s="263"/>
      <c r="AJ54" s="263">
        <f t="shared" si="2"/>
        <v>0</v>
      </c>
      <c r="AK54" s="263"/>
      <c r="AL54" s="263"/>
      <c r="AM54" s="263"/>
      <c r="AN54" s="263">
        <f t="shared" si="3"/>
        <v>0</v>
      </c>
      <c r="AO54" s="263"/>
      <c r="AP54" s="263"/>
      <c r="AQ54" s="263"/>
      <c r="AR54" s="263">
        <f t="shared" si="4"/>
        <v>0</v>
      </c>
      <c r="AS54" s="263"/>
      <c r="AT54" s="263"/>
      <c r="AU54" s="263"/>
    </row>
    <row r="55" spans="1:47" ht="171" customHeight="1">
      <c r="A55" s="269" t="s">
        <v>448</v>
      </c>
      <c r="B55" s="269"/>
      <c r="C55" s="274" t="s">
        <v>449</v>
      </c>
      <c r="D55" s="118">
        <v>1</v>
      </c>
      <c r="E55" s="15" t="s">
        <v>450</v>
      </c>
      <c r="F55" s="119">
        <v>0.02</v>
      </c>
      <c r="G55" s="17" t="s">
        <v>78</v>
      </c>
      <c r="H55" s="18" t="s">
        <v>92</v>
      </c>
      <c r="I55" s="208">
        <v>0.33</v>
      </c>
      <c r="J55" s="85">
        <f>AG55</f>
        <v>0.37</v>
      </c>
      <c r="K55" s="21">
        <f>IF(ISERROR(J55/I55),"",(J55/I55))</f>
        <v>1.121212121212121</v>
      </c>
      <c r="L55" s="209">
        <v>0.35</v>
      </c>
      <c r="M55" s="87">
        <f>AK55</f>
        <v>0.58</v>
      </c>
      <c r="N55" s="24">
        <f>IF(ISERROR(M55/L55),"",(M55/L55))</f>
        <v>1.657142857142857</v>
      </c>
      <c r="O55" s="208">
        <v>0.4</v>
      </c>
      <c r="P55" s="85">
        <f>AO55</f>
        <v>0.63</v>
      </c>
      <c r="Q55" s="21">
        <f>IF(ISERROR(P55/O55),"",(P55/O55))</f>
        <v>1.575</v>
      </c>
      <c r="R55" s="209">
        <v>0.5</v>
      </c>
      <c r="S55" s="87">
        <f>AS55</f>
        <v>0.68</v>
      </c>
      <c r="T55" s="24">
        <f>IF(ISERROR(S55/R55),"",(S55/R55))</f>
        <v>1.36</v>
      </c>
      <c r="U55" s="89">
        <f>R55</f>
        <v>0.5</v>
      </c>
      <c r="V55" s="128">
        <f>P55</f>
        <v>0.63</v>
      </c>
      <c r="W55" s="27">
        <f>IF((IF(ISERROR(V55/U55),0,(V55/U55)))&gt;1,1,(IF(ISERROR(V55/U55),0,(V55/U55))))</f>
        <v>1</v>
      </c>
      <c r="X55" s="27">
        <f>F55*W55</f>
        <v>0.02</v>
      </c>
      <c r="Y55" s="17" t="s">
        <v>451</v>
      </c>
      <c r="Z55" s="17" t="s">
        <v>452</v>
      </c>
      <c r="AA55" s="18" t="s">
        <v>453</v>
      </c>
      <c r="AB55" s="210"/>
      <c r="AC55" s="211" t="s">
        <v>55</v>
      </c>
      <c r="AD55" s="31" t="s">
        <v>454</v>
      </c>
      <c r="AE55" s="31" t="s">
        <v>455</v>
      </c>
      <c r="AF55" s="96">
        <f t="shared" si="28"/>
        <v>0.33</v>
      </c>
      <c r="AG55" s="96">
        <v>0.37</v>
      </c>
      <c r="AH55" s="77" t="s">
        <v>456</v>
      </c>
      <c r="AI55" s="77" t="s">
        <v>457</v>
      </c>
      <c r="AJ55" s="98">
        <f t="shared" si="2"/>
        <v>0.35</v>
      </c>
      <c r="AK55" s="98">
        <v>0.58</v>
      </c>
      <c r="AL55" s="35" t="s">
        <v>458</v>
      </c>
      <c r="AM55" s="36" t="s">
        <v>459</v>
      </c>
      <c r="AN55" s="96">
        <f t="shared" si="3"/>
        <v>0.4</v>
      </c>
      <c r="AO55" s="96">
        <v>0.63</v>
      </c>
      <c r="AP55" s="81" t="s">
        <v>460</v>
      </c>
      <c r="AQ55" s="81" t="s">
        <v>459</v>
      </c>
      <c r="AR55" s="78">
        <f t="shared" si="4"/>
        <v>0.5</v>
      </c>
      <c r="AS55" s="212">
        <v>0.68</v>
      </c>
      <c r="AT55" s="213" t="s">
        <v>460</v>
      </c>
      <c r="AU55" s="214" t="s">
        <v>459</v>
      </c>
    </row>
    <row r="56" spans="1:47" ht="69.75" customHeight="1">
      <c r="A56" s="269"/>
      <c r="B56" s="269"/>
      <c r="C56" s="274"/>
      <c r="D56" s="215">
        <v>2</v>
      </c>
      <c r="E56" s="15" t="s">
        <v>461</v>
      </c>
      <c r="F56" s="127">
        <v>0</v>
      </c>
      <c r="G56" s="17" t="s">
        <v>78</v>
      </c>
      <c r="H56" s="18" t="s">
        <v>50</v>
      </c>
      <c r="I56" s="216">
        <v>0</v>
      </c>
      <c r="J56" s="217">
        <f>AG56</f>
        <v>0</v>
      </c>
      <c r="K56" s="163">
        <f>IF(ISERROR(J56/I56),"",(J56/I56))</f>
      </c>
      <c r="L56" s="218">
        <v>0</v>
      </c>
      <c r="M56" s="219">
        <f>AK56</f>
        <v>0</v>
      </c>
      <c r="N56" s="164">
        <f>IF(ISERROR(M56/L56),"",(M56/L56))</f>
      </c>
      <c r="O56" s="216">
        <v>0</v>
      </c>
      <c r="P56" s="217">
        <f>AO56</f>
        <v>0</v>
      </c>
      <c r="Q56" s="163">
        <f>IF(ISERROR(P56/O56),"",(P56/O56))</f>
      </c>
      <c r="R56" s="218">
        <v>0</v>
      </c>
      <c r="S56" s="219">
        <f>AS56</f>
        <v>0</v>
      </c>
      <c r="T56" s="24">
        <f>IF(ISERROR(S56/R56),"",(S56/R56))</f>
      </c>
      <c r="U56" s="220">
        <f>SUM(I56,L56,O56,R56)</f>
        <v>0</v>
      </c>
      <c r="V56" s="221">
        <f>SUM(J56,M56,P56,S56)</f>
        <v>0</v>
      </c>
      <c r="W56" s="27">
        <f>IF((IF(ISERROR(V56/U56),0,(V56/U56)))&gt;1,1,(IF(ISERROR(V56/U56),0,(V56/U56))))</f>
        <v>0</v>
      </c>
      <c r="X56" s="27">
        <f>F56*W56</f>
        <v>0</v>
      </c>
      <c r="Y56" s="42" t="s">
        <v>462</v>
      </c>
      <c r="Z56" s="42" t="s">
        <v>463</v>
      </c>
      <c r="AA56" s="43" t="s">
        <v>464</v>
      </c>
      <c r="AB56" s="222" t="s">
        <v>465</v>
      </c>
      <c r="AC56" s="211" t="s">
        <v>55</v>
      </c>
      <c r="AD56" s="48"/>
      <c r="AE56" s="48"/>
      <c r="AF56" s="76">
        <f t="shared" si="28"/>
        <v>0</v>
      </c>
      <c r="AG56" s="76"/>
      <c r="AH56" s="33"/>
      <c r="AI56" s="33"/>
      <c r="AJ56" s="78">
        <f t="shared" si="2"/>
        <v>0</v>
      </c>
      <c r="AK56" s="78"/>
      <c r="AL56" s="109"/>
      <c r="AM56" s="104"/>
      <c r="AN56" s="76">
        <f t="shared" si="3"/>
        <v>0</v>
      </c>
      <c r="AO56" s="76"/>
      <c r="AP56" s="33"/>
      <c r="AQ56" s="33"/>
      <c r="AR56" s="78">
        <f t="shared" si="4"/>
        <v>0</v>
      </c>
      <c r="AS56" s="223"/>
      <c r="AT56" s="103"/>
      <c r="AU56" s="103"/>
    </row>
    <row r="57" spans="1:47" ht="119.25" customHeight="1">
      <c r="A57" s="269"/>
      <c r="B57" s="269"/>
      <c r="C57" s="274"/>
      <c r="D57" s="215">
        <v>3</v>
      </c>
      <c r="E57" s="15" t="s">
        <v>466</v>
      </c>
      <c r="F57" s="127">
        <v>0</v>
      </c>
      <c r="G57" s="42" t="s">
        <v>78</v>
      </c>
      <c r="H57" s="43" t="s">
        <v>92</v>
      </c>
      <c r="I57" s="181"/>
      <c r="J57" s="139"/>
      <c r="K57" s="139"/>
      <c r="L57" s="218"/>
      <c r="M57" s="219"/>
      <c r="N57" s="219"/>
      <c r="O57" s="216"/>
      <c r="P57" s="217"/>
      <c r="Q57" s="217"/>
      <c r="R57" s="218"/>
      <c r="S57" s="219"/>
      <c r="T57" s="219"/>
      <c r="U57" s="220"/>
      <c r="V57" s="221"/>
      <c r="W57" s="27"/>
      <c r="X57" s="27"/>
      <c r="Y57" s="42" t="s">
        <v>467</v>
      </c>
      <c r="Z57" s="42" t="s">
        <v>468</v>
      </c>
      <c r="AA57" s="43" t="s">
        <v>469</v>
      </c>
      <c r="AB57" s="43" t="s">
        <v>470</v>
      </c>
      <c r="AC57" s="211" t="s">
        <v>301</v>
      </c>
      <c r="AD57" s="48"/>
      <c r="AE57" s="48" t="s">
        <v>471</v>
      </c>
      <c r="AF57" s="76"/>
      <c r="AG57" s="76"/>
      <c r="AH57" s="33"/>
      <c r="AI57" s="33"/>
      <c r="AJ57" s="78"/>
      <c r="AK57" s="78"/>
      <c r="AL57" s="109"/>
      <c r="AM57" s="104"/>
      <c r="AN57" s="76"/>
      <c r="AO57" s="76"/>
      <c r="AP57" s="33"/>
      <c r="AQ57" s="33"/>
      <c r="AR57" s="78"/>
      <c r="AS57" s="223"/>
      <c r="AT57" s="103"/>
      <c r="AU57" s="103"/>
    </row>
    <row r="58" spans="1:47" ht="99.75" customHeight="1">
      <c r="A58" s="269"/>
      <c r="B58" s="269"/>
      <c r="C58" s="274"/>
      <c r="D58" s="224">
        <v>9</v>
      </c>
      <c r="E58" s="225" t="s">
        <v>472</v>
      </c>
      <c r="F58" s="127">
        <v>0.03</v>
      </c>
      <c r="G58" s="42" t="s">
        <v>201</v>
      </c>
      <c r="H58" s="43" t="s">
        <v>50</v>
      </c>
      <c r="I58" s="195">
        <v>3</v>
      </c>
      <c r="J58" s="20">
        <f>AG58</f>
        <v>4.2</v>
      </c>
      <c r="K58" s="21">
        <f>IF(ISERROR(J58/I58),"",(J58/I58))</f>
        <v>1.4000000000000001</v>
      </c>
      <c r="L58" s="226">
        <v>3</v>
      </c>
      <c r="M58" s="23">
        <f>AK58</f>
        <v>3.5</v>
      </c>
      <c r="N58" s="24">
        <f>IF(ISERROR(M58/L58),"",(M58/L58))</f>
        <v>1.1666666666666667</v>
      </c>
      <c r="O58" s="195">
        <v>3</v>
      </c>
      <c r="P58" s="20">
        <f>AO58</f>
        <v>2.4</v>
      </c>
      <c r="Q58" s="21">
        <f>IF(ISERROR(P58/O58),"",(P58/O58))</f>
        <v>0.7999999999999999</v>
      </c>
      <c r="R58" s="226">
        <v>3</v>
      </c>
      <c r="S58" s="23">
        <f>AS58</f>
        <v>3</v>
      </c>
      <c r="T58" s="24">
        <f>IF(ISERROR(S58/R58),"",(S58/R58))</f>
        <v>1</v>
      </c>
      <c r="U58" s="25">
        <f>SUM(I58,L58,O58,R58)</f>
        <v>12</v>
      </c>
      <c r="V58" s="197">
        <f>SUM(J58,M58,P58,S58)</f>
        <v>13.1</v>
      </c>
      <c r="W58" s="27">
        <f>IF((IF(ISERROR(V58/U58),0,(V58/U58)))&gt;1,1,(IF(ISERROR(V58/U58),0,(V58/U58))))</f>
        <v>1</v>
      </c>
      <c r="X58" s="27">
        <f>F58*W58</f>
        <v>0.03</v>
      </c>
      <c r="Y58" s="227" t="s">
        <v>473</v>
      </c>
      <c r="Z58" s="227" t="s">
        <v>474</v>
      </c>
      <c r="AA58" s="228" t="s">
        <v>475</v>
      </c>
      <c r="AB58" s="229" t="s">
        <v>476</v>
      </c>
      <c r="AC58" s="94" t="s">
        <v>477</v>
      </c>
      <c r="AD58" s="48"/>
      <c r="AE58" s="48" t="s">
        <v>478</v>
      </c>
      <c r="AF58" s="145">
        <f>I58</f>
        <v>3</v>
      </c>
      <c r="AG58" s="145">
        <v>4.2</v>
      </c>
      <c r="AH58" s="97" t="s">
        <v>479</v>
      </c>
      <c r="AI58" s="97" t="s">
        <v>480</v>
      </c>
      <c r="AJ58" s="146">
        <f>L58</f>
        <v>3</v>
      </c>
      <c r="AK58" s="146">
        <v>3.5</v>
      </c>
      <c r="AL58" s="109" t="s">
        <v>479</v>
      </c>
      <c r="AM58" s="104" t="s">
        <v>481</v>
      </c>
      <c r="AN58" s="145">
        <f>O58</f>
        <v>3</v>
      </c>
      <c r="AO58" s="145">
        <v>2.4</v>
      </c>
      <c r="AP58" s="33" t="s">
        <v>482</v>
      </c>
      <c r="AQ58" s="33" t="s">
        <v>481</v>
      </c>
      <c r="AR58" s="146">
        <f>R58</f>
        <v>3</v>
      </c>
      <c r="AS58" s="230">
        <v>3</v>
      </c>
      <c r="AT58" s="103" t="s">
        <v>483</v>
      </c>
      <c r="AU58" s="103" t="s">
        <v>481</v>
      </c>
    </row>
    <row r="59" spans="1:47" ht="77.25" customHeight="1">
      <c r="A59" s="273"/>
      <c r="B59" s="273"/>
      <c r="C59" s="169" t="s">
        <v>163</v>
      </c>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f>I59</f>
        <v>0</v>
      </c>
      <c r="AG59" s="263"/>
      <c r="AH59" s="263"/>
      <c r="AI59" s="263"/>
      <c r="AJ59" s="263">
        <f>L59</f>
        <v>0</v>
      </c>
      <c r="AK59" s="263"/>
      <c r="AL59" s="263"/>
      <c r="AM59" s="263"/>
      <c r="AN59" s="263">
        <f>O59</f>
        <v>0</v>
      </c>
      <c r="AO59" s="263"/>
      <c r="AP59" s="263"/>
      <c r="AQ59" s="263"/>
      <c r="AR59" s="263">
        <f>R59</f>
        <v>0</v>
      </c>
      <c r="AS59" s="263"/>
      <c r="AT59" s="263"/>
      <c r="AU59" s="263"/>
    </row>
    <row r="60" spans="1:47" ht="190.5" customHeight="1">
      <c r="A60" s="231" t="s">
        <v>448</v>
      </c>
      <c r="B60" s="231" t="s">
        <v>484</v>
      </c>
      <c r="C60" s="207" t="s">
        <v>485</v>
      </c>
      <c r="D60" s="232">
        <v>6</v>
      </c>
      <c r="E60" s="15" t="s">
        <v>486</v>
      </c>
      <c r="F60" s="119">
        <v>0.02</v>
      </c>
      <c r="G60" s="17" t="s">
        <v>201</v>
      </c>
      <c r="H60" s="18" t="s">
        <v>50</v>
      </c>
      <c r="I60" s="233"/>
      <c r="J60" s="20">
        <f>AG60</f>
        <v>0</v>
      </c>
      <c r="K60" s="21">
        <f>IF(ISERROR(J60/I60),"",(J60/I60))</f>
      </c>
      <c r="L60" s="234">
        <v>1</v>
      </c>
      <c r="M60" s="23">
        <f>AK60</f>
        <v>1</v>
      </c>
      <c r="N60" s="24">
        <f>IF(ISERROR(M60/L60),"",(M60/L60))</f>
        <v>1</v>
      </c>
      <c r="O60" s="233">
        <v>1</v>
      </c>
      <c r="P60" s="20">
        <f>AO60</f>
        <v>1</v>
      </c>
      <c r="Q60" s="21">
        <f>IF(ISERROR(P60/O60),"",(P60/O60))</f>
        <v>1</v>
      </c>
      <c r="R60" s="234">
        <v>1</v>
      </c>
      <c r="S60" s="23">
        <f>AS60</f>
        <v>1</v>
      </c>
      <c r="T60" s="24">
        <f>IF(ISERROR(S60/R60),"",(S60/R60))</f>
        <v>1</v>
      </c>
      <c r="U60" s="25">
        <f>SUM(I60,L60,O60,R60)</f>
        <v>3</v>
      </c>
      <c r="V60" s="197">
        <f>SUM(J60,M60,P60,S60)</f>
        <v>3</v>
      </c>
      <c r="W60" s="27">
        <f>IF((IF(ISERROR(V60/U60),0,(V60/U60)))&gt;1,1,(IF(ISERROR(V60/U60),0,(V60/U60))))</f>
        <v>1</v>
      </c>
      <c r="X60" s="27">
        <f>F60*W60</f>
        <v>0.02</v>
      </c>
      <c r="Y60" s="235" t="s">
        <v>487</v>
      </c>
      <c r="Z60" s="235" t="s">
        <v>488</v>
      </c>
      <c r="AA60" s="236" t="s">
        <v>489</v>
      </c>
      <c r="AB60" s="236" t="s">
        <v>490</v>
      </c>
      <c r="AC60" s="211" t="s">
        <v>55</v>
      </c>
      <c r="AD60" s="237" t="s">
        <v>491</v>
      </c>
      <c r="AE60" s="31"/>
      <c r="AF60" s="145">
        <f>I60</f>
        <v>0</v>
      </c>
      <c r="AG60" s="145"/>
      <c r="AH60" s="97"/>
      <c r="AI60" s="97"/>
      <c r="AJ60" s="146">
        <f>L60</f>
        <v>1</v>
      </c>
      <c r="AK60" s="146">
        <v>1</v>
      </c>
      <c r="AL60" s="103" t="s">
        <v>492</v>
      </c>
      <c r="AM60" s="104" t="s">
        <v>493</v>
      </c>
      <c r="AN60" s="145">
        <f>O60</f>
        <v>1</v>
      </c>
      <c r="AO60" s="145">
        <v>1</v>
      </c>
      <c r="AP60" s="33" t="s">
        <v>494</v>
      </c>
      <c r="AQ60" s="33" t="s">
        <v>495</v>
      </c>
      <c r="AR60" s="146">
        <f>R60</f>
        <v>1</v>
      </c>
      <c r="AS60" s="230">
        <v>1</v>
      </c>
      <c r="AT60" s="103" t="s">
        <v>496</v>
      </c>
      <c r="AU60" s="103" t="s">
        <v>495</v>
      </c>
    </row>
    <row r="61" ht="12.75" customHeight="1">
      <c r="F61" s="238">
        <f>SUM(F12:F60)</f>
        <v>1.0000000000000004</v>
      </c>
    </row>
    <row r="64" ht="12.75" customHeight="1">
      <c r="X64" s="235"/>
    </row>
  </sheetData>
  <sheetProtection selectLockedCells="1" selectUnlockedCells="1"/>
  <mergeCells count="79">
    <mergeCell ref="A54:B54"/>
    <mergeCell ref="D54:AU54"/>
    <mergeCell ref="A55:A58"/>
    <mergeCell ref="B55:B58"/>
    <mergeCell ref="C55:C58"/>
    <mergeCell ref="A59:B59"/>
    <mergeCell ref="D59:AU59"/>
    <mergeCell ref="A24:A42"/>
    <mergeCell ref="B24:B42"/>
    <mergeCell ref="C24:C42"/>
    <mergeCell ref="D43:AU43"/>
    <mergeCell ref="A44:A53"/>
    <mergeCell ref="B44:B53"/>
    <mergeCell ref="C44:C53"/>
    <mergeCell ref="A15:B15"/>
    <mergeCell ref="D15:AU15"/>
    <mergeCell ref="A16:A22"/>
    <mergeCell ref="B16:B22"/>
    <mergeCell ref="C16:C22"/>
    <mergeCell ref="A23:B23"/>
    <mergeCell ref="E23:AU23"/>
    <mergeCell ref="AB10:AB11"/>
    <mergeCell ref="AF10:AI10"/>
    <mergeCell ref="AJ10:AM10"/>
    <mergeCell ref="AN10:AQ10"/>
    <mergeCell ref="AR10:AU10"/>
    <mergeCell ref="A12:A14"/>
    <mergeCell ref="B12:B14"/>
    <mergeCell ref="C12:C14"/>
    <mergeCell ref="T10:T11"/>
    <mergeCell ref="U10:U11"/>
    <mergeCell ref="V10:V11"/>
    <mergeCell ref="W10:W11"/>
    <mergeCell ref="X10:X11"/>
    <mergeCell ref="AA10:AA11"/>
    <mergeCell ref="N10:N11"/>
    <mergeCell ref="O10:O11"/>
    <mergeCell ref="P10:P11"/>
    <mergeCell ref="Q10:Q11"/>
    <mergeCell ref="R10:R11"/>
    <mergeCell ref="S10:S11"/>
    <mergeCell ref="Z9:Z11"/>
    <mergeCell ref="AA9:AB9"/>
    <mergeCell ref="AC9:AC11"/>
    <mergeCell ref="AD9:AD11"/>
    <mergeCell ref="AE9:AE11"/>
    <mergeCell ref="I10:I11"/>
    <mergeCell ref="J10:J11"/>
    <mergeCell ref="K10:K11"/>
    <mergeCell ref="L10:L11"/>
    <mergeCell ref="M10:M11"/>
    <mergeCell ref="G8:G11"/>
    <mergeCell ref="H8:H11"/>
    <mergeCell ref="I8:X8"/>
    <mergeCell ref="Y8:AE8"/>
    <mergeCell ref="I9:K9"/>
    <mergeCell ref="L9:N9"/>
    <mergeCell ref="O9:Q9"/>
    <mergeCell ref="R9:T9"/>
    <mergeCell ref="U9:W9"/>
    <mergeCell ref="Y9:Y11"/>
    <mergeCell ref="A8:A11"/>
    <mergeCell ref="B8:B11"/>
    <mergeCell ref="C8:C10"/>
    <mergeCell ref="D8:D11"/>
    <mergeCell ref="E8:E11"/>
    <mergeCell ref="F8:F11"/>
    <mergeCell ref="A5:E5"/>
    <mergeCell ref="F5:AC5"/>
    <mergeCell ref="A6:E6"/>
    <mergeCell ref="F6:AC6"/>
    <mergeCell ref="A7:E7"/>
    <mergeCell ref="F7:AC7"/>
    <mergeCell ref="A1:E3"/>
    <mergeCell ref="F1:AC1"/>
    <mergeCell ref="F2:AC2"/>
    <mergeCell ref="F3:AC3"/>
    <mergeCell ref="A4:E4"/>
    <mergeCell ref="F4:AC4"/>
  </mergeCells>
  <conditionalFormatting sqref="K13:K23 K58:K59 K43:K51 K53:K56">
    <cfRule type="cellIs" priority="1" dxfId="2" operator="between" stopIfTrue="1">
      <formula>0.9</formula>
      <formula>1.05</formula>
    </cfRule>
    <cfRule type="cellIs" priority="2" dxfId="1" operator="between" stopIfTrue="1">
      <formula>0.7</formula>
      <formula>0.8999</formula>
    </cfRule>
    <cfRule type="cellIs" priority="3" dxfId="0" operator="between" stopIfTrue="1">
      <formula>0</formula>
      <formula>0.6999</formula>
    </cfRule>
  </conditionalFormatting>
  <conditionalFormatting sqref="K41:K42 K25:K29 K33:K39">
    <cfRule type="cellIs" priority="4" dxfId="2" operator="between" stopIfTrue="1">
      <formula>0.9</formula>
      <formula>1.05</formula>
    </cfRule>
    <cfRule type="cellIs" priority="5" dxfId="1" operator="between" stopIfTrue="1">
      <formula>0.7</formula>
      <formula>0.8999</formula>
    </cfRule>
    <cfRule type="cellIs" priority="6" dxfId="0" operator="between" stopIfTrue="1">
      <formula>0</formula>
      <formula>0.6999</formula>
    </cfRule>
  </conditionalFormatting>
  <conditionalFormatting sqref="K58:K59 K13:K29 K33:K39 K41:K51 K53:K56">
    <cfRule type="cellIs" priority="7" dxfId="2" operator="between" stopIfTrue="1">
      <formula>0.9</formula>
      <formula>1.05</formula>
    </cfRule>
    <cfRule type="cellIs" priority="8" dxfId="1" operator="between" stopIfTrue="1">
      <formula>0.7</formula>
      <formula>0.8999</formula>
    </cfRule>
    <cfRule type="cellIs" priority="9" dxfId="0" operator="between" stopIfTrue="1">
      <formula>0</formula>
      <formula>0.6999</formula>
    </cfRule>
  </conditionalFormatting>
  <conditionalFormatting sqref="N58:N59 N13:N29 N33:N39 N41:N51 N53:N56">
    <cfRule type="cellIs" priority="10" dxfId="2" operator="between" stopIfTrue="1">
      <formula>0.9</formula>
      <formula>1.05</formula>
    </cfRule>
    <cfRule type="cellIs" priority="11" dxfId="1" operator="between" stopIfTrue="1">
      <formula>0.7</formula>
      <formula>0.899</formula>
    </cfRule>
    <cfRule type="cellIs" priority="12" dxfId="0" operator="between" stopIfTrue="1">
      <formula>0</formula>
      <formula>0.6999</formula>
    </cfRule>
  </conditionalFormatting>
  <conditionalFormatting sqref="W58:W59 W13:W23 W26 W43:W47 W34:W39 W50:W51 W41 W54:W55">
    <cfRule type="cellIs" priority="13" dxfId="2" operator="between" stopIfTrue="1">
      <formula>0.9</formula>
      <formula>1</formula>
    </cfRule>
    <cfRule type="cellIs" priority="14" dxfId="1" operator="between" stopIfTrue="1">
      <formula>0.7</formula>
      <formula>0.8999</formula>
    </cfRule>
    <cfRule type="cellIs" priority="15" dxfId="0" operator="between" stopIfTrue="1">
      <formula>0</formula>
      <formula>0.6999</formula>
    </cfRule>
  </conditionalFormatting>
  <conditionalFormatting sqref="Q13:Q22">
    <cfRule type="cellIs" priority="16" dxfId="2" operator="between" stopIfTrue="1">
      <formula>0.9</formula>
      <formula>1.05</formula>
    </cfRule>
    <cfRule type="cellIs" priority="17" dxfId="1" operator="between" stopIfTrue="1">
      <formula>0.7</formula>
      <formula>0.8999</formula>
    </cfRule>
    <cfRule type="cellIs" priority="18" dxfId="0" operator="between" stopIfTrue="1">
      <formula>0</formula>
      <formula>0.6999</formula>
    </cfRule>
  </conditionalFormatting>
  <conditionalFormatting sqref="Q13:Q22">
    <cfRule type="cellIs" priority="19" dxfId="2" operator="between" stopIfTrue="1">
      <formula>0.9</formula>
      <formula>1.05</formula>
    </cfRule>
    <cfRule type="cellIs" priority="20" dxfId="1" operator="between" stopIfTrue="1">
      <formula>0.7</formula>
      <formula>0.8999</formula>
    </cfRule>
    <cfRule type="cellIs" priority="21" dxfId="0" operator="between" stopIfTrue="1">
      <formula>0</formula>
      <formula>0.6999</formula>
    </cfRule>
  </conditionalFormatting>
  <conditionalFormatting sqref="Q41:Q42 Q25:Q29 Q33:Q39">
    <cfRule type="cellIs" priority="22" dxfId="2" operator="between" stopIfTrue="1">
      <formula>0.9</formula>
      <formula>1.05</formula>
    </cfRule>
    <cfRule type="cellIs" priority="23" dxfId="1" operator="between" stopIfTrue="1">
      <formula>0.7</formula>
      <formula>0.8999</formula>
    </cfRule>
    <cfRule type="cellIs" priority="24" dxfId="0" operator="between" stopIfTrue="1">
      <formula>0</formula>
      <formula>0.6999</formula>
    </cfRule>
  </conditionalFormatting>
  <conditionalFormatting sqref="Q41:Q42 Q24:Q29 Q33:Q39">
    <cfRule type="cellIs" priority="25" dxfId="2" operator="between" stopIfTrue="1">
      <formula>0.9</formula>
      <formula>1.05</formula>
    </cfRule>
    <cfRule type="cellIs" priority="26" dxfId="1" operator="between" stopIfTrue="1">
      <formula>0.7</formula>
      <formula>0.8999</formula>
    </cfRule>
    <cfRule type="cellIs" priority="27" dxfId="0" operator="between" stopIfTrue="1">
      <formula>0</formula>
      <formula>0.6999</formula>
    </cfRule>
  </conditionalFormatting>
  <conditionalFormatting sqref="Q53 Q44:Q51">
    <cfRule type="cellIs" priority="28" dxfId="2" operator="between" stopIfTrue="1">
      <formula>0.9</formula>
      <formula>1.05</formula>
    </cfRule>
    <cfRule type="cellIs" priority="29" dxfId="1" operator="between" stopIfTrue="1">
      <formula>0.7</formula>
      <formula>0.8999</formula>
    </cfRule>
    <cfRule type="cellIs" priority="30" dxfId="0" operator="between" stopIfTrue="1">
      <formula>0</formula>
      <formula>0.6999</formula>
    </cfRule>
  </conditionalFormatting>
  <conditionalFormatting sqref="Q53 Q44:Q51">
    <cfRule type="cellIs" priority="31" dxfId="2" operator="between" stopIfTrue="1">
      <formula>0.9</formula>
      <formula>1.05</formula>
    </cfRule>
    <cfRule type="cellIs" priority="32" dxfId="1" operator="between" stopIfTrue="1">
      <formula>0.7</formula>
      <formula>0.8999</formula>
    </cfRule>
    <cfRule type="cellIs" priority="33" dxfId="0" operator="between" stopIfTrue="1">
      <formula>0</formula>
      <formula>0.6999</formula>
    </cfRule>
  </conditionalFormatting>
  <conditionalFormatting sqref="Q58 Q55:Q56">
    <cfRule type="cellIs" priority="34" dxfId="2" operator="between" stopIfTrue="1">
      <formula>0.9</formula>
      <formula>1.05</formula>
    </cfRule>
    <cfRule type="cellIs" priority="35" dxfId="1" operator="between" stopIfTrue="1">
      <formula>0.7</formula>
      <formula>0.8999</formula>
    </cfRule>
    <cfRule type="cellIs" priority="36" dxfId="0" operator="between" stopIfTrue="1">
      <formula>0</formula>
      <formula>0.6999</formula>
    </cfRule>
  </conditionalFormatting>
  <conditionalFormatting sqref="Q58 Q55:Q56">
    <cfRule type="cellIs" priority="37" dxfId="2" operator="between" stopIfTrue="1">
      <formula>0.9</formula>
      <formula>1.05</formula>
    </cfRule>
    <cfRule type="cellIs" priority="38" dxfId="1" operator="between" stopIfTrue="1">
      <formula>0.7</formula>
      <formula>0.8999</formula>
    </cfRule>
    <cfRule type="cellIs" priority="39" dxfId="0" operator="between" stopIfTrue="1">
      <formula>0</formula>
      <formula>0.6999</formula>
    </cfRule>
  </conditionalFormatting>
  <conditionalFormatting sqref="T58:T59 T13:T29 T33:T39 T41:T51 T53:T56">
    <cfRule type="cellIs" priority="40" dxfId="2" operator="between" stopIfTrue="1">
      <formula>0.9</formula>
      <formula>1.05</formula>
    </cfRule>
    <cfRule type="cellIs" priority="41" dxfId="1" operator="between" stopIfTrue="1">
      <formula>0.7</formula>
      <formula>0.899</formula>
    </cfRule>
    <cfRule type="cellIs" priority="42" dxfId="0" operator="between" stopIfTrue="1">
      <formula>0</formula>
      <formula>0.6999</formula>
    </cfRule>
  </conditionalFormatting>
  <conditionalFormatting sqref="W24">
    <cfRule type="cellIs" priority="43" dxfId="2" operator="between" stopIfTrue="1">
      <formula>0.9</formula>
      <formula>1</formula>
    </cfRule>
    <cfRule type="cellIs" priority="44" dxfId="1" operator="between" stopIfTrue="1">
      <formula>0.7</formula>
      <formula>0.8999</formula>
    </cfRule>
    <cfRule type="cellIs" priority="45" dxfId="0" operator="between" stopIfTrue="1">
      <formula>0</formula>
      <formula>0.6999</formula>
    </cfRule>
  </conditionalFormatting>
  <conditionalFormatting sqref="W28">
    <cfRule type="cellIs" priority="46" dxfId="2" operator="between" stopIfTrue="1">
      <formula>0.9</formula>
      <formula>1</formula>
    </cfRule>
    <cfRule type="cellIs" priority="47" dxfId="1" operator="between" stopIfTrue="1">
      <formula>0.7</formula>
      <formula>0.8999</formula>
    </cfRule>
    <cfRule type="cellIs" priority="48" dxfId="0" operator="between" stopIfTrue="1">
      <formula>0</formula>
      <formula>0.6999</formula>
    </cfRule>
  </conditionalFormatting>
  <conditionalFormatting sqref="W29">
    <cfRule type="cellIs" priority="49" dxfId="2" operator="between" stopIfTrue="1">
      <formula>0.9</formula>
      <formula>1</formula>
    </cfRule>
    <cfRule type="cellIs" priority="50" dxfId="1" operator="between" stopIfTrue="1">
      <formula>0.7</formula>
      <formula>0.8999</formula>
    </cfRule>
    <cfRule type="cellIs" priority="51" dxfId="0" operator="between" stopIfTrue="1">
      <formula>0</formula>
      <formula>0.6999</formula>
    </cfRule>
  </conditionalFormatting>
  <conditionalFormatting sqref="W33">
    <cfRule type="cellIs" priority="52" dxfId="2" operator="between" stopIfTrue="1">
      <formula>0.9</formula>
      <formula>1</formula>
    </cfRule>
    <cfRule type="cellIs" priority="53" dxfId="1" operator="between" stopIfTrue="1">
      <formula>0.7</formula>
      <formula>0.8999</formula>
    </cfRule>
    <cfRule type="cellIs" priority="54" dxfId="0" operator="between" stopIfTrue="1">
      <formula>0</formula>
      <formula>0.6999</formula>
    </cfRule>
  </conditionalFormatting>
  <conditionalFormatting sqref="W30">
    <cfRule type="cellIs" priority="55" dxfId="2" operator="between" stopIfTrue="1">
      <formula>0.9</formula>
      <formula>1</formula>
    </cfRule>
    <cfRule type="cellIs" priority="56" dxfId="1" operator="between" stopIfTrue="1">
      <formula>0.7</formula>
      <formula>0.8999</formula>
    </cfRule>
    <cfRule type="cellIs" priority="57" dxfId="0" operator="between" stopIfTrue="1">
      <formula>0</formula>
      <formula>0.6999</formula>
    </cfRule>
  </conditionalFormatting>
  <conditionalFormatting sqref="N30">
    <cfRule type="cellIs" priority="58" dxfId="2" operator="between" stopIfTrue="1">
      <formula>0.9</formula>
      <formula>1.05</formula>
    </cfRule>
    <cfRule type="cellIs" priority="59" dxfId="1" operator="between" stopIfTrue="1">
      <formula>0.7</formula>
      <formula>0.899</formula>
    </cfRule>
    <cfRule type="cellIs" priority="60" dxfId="0" operator="between" stopIfTrue="1">
      <formula>0</formula>
      <formula>0.6999</formula>
    </cfRule>
  </conditionalFormatting>
  <conditionalFormatting sqref="K30">
    <cfRule type="cellIs" priority="61" dxfId="2" operator="between" stopIfTrue="1">
      <formula>0.9</formula>
      <formula>1.05</formula>
    </cfRule>
    <cfRule type="cellIs" priority="62" dxfId="1" operator="between" stopIfTrue="1">
      <formula>0.7</formula>
      <formula>0.8999</formula>
    </cfRule>
    <cfRule type="cellIs" priority="63" dxfId="0" operator="between" stopIfTrue="1">
      <formula>0</formula>
      <formula>0.6999</formula>
    </cfRule>
  </conditionalFormatting>
  <conditionalFormatting sqref="K30">
    <cfRule type="cellIs" priority="64" dxfId="2" operator="between" stopIfTrue="1">
      <formula>0.9</formula>
      <formula>1.05</formula>
    </cfRule>
    <cfRule type="cellIs" priority="65" dxfId="1" operator="between" stopIfTrue="1">
      <formula>0.7</formula>
      <formula>0.8999</formula>
    </cfRule>
    <cfRule type="cellIs" priority="66" dxfId="0" operator="between" stopIfTrue="1">
      <formula>0</formula>
      <formula>0.6999</formula>
    </cfRule>
  </conditionalFormatting>
  <conditionalFormatting sqref="Q30">
    <cfRule type="cellIs" priority="67" dxfId="2" operator="between" stopIfTrue="1">
      <formula>0.9</formula>
      <formula>1.05</formula>
    </cfRule>
    <cfRule type="cellIs" priority="68" dxfId="1" operator="between" stopIfTrue="1">
      <formula>0.7</formula>
      <formula>0.8999</formula>
    </cfRule>
    <cfRule type="cellIs" priority="69" dxfId="0" operator="between" stopIfTrue="1">
      <formula>0</formula>
      <formula>0.6999</formula>
    </cfRule>
  </conditionalFormatting>
  <conditionalFormatting sqref="Q30">
    <cfRule type="cellIs" priority="70" dxfId="2" operator="between" stopIfTrue="1">
      <formula>0.9</formula>
      <formula>1.05</formula>
    </cfRule>
    <cfRule type="cellIs" priority="71" dxfId="1" operator="between" stopIfTrue="1">
      <formula>0.7</formula>
      <formula>0.8999</formula>
    </cfRule>
    <cfRule type="cellIs" priority="72" dxfId="0" operator="between" stopIfTrue="1">
      <formula>0</formula>
      <formula>0.6999</formula>
    </cfRule>
  </conditionalFormatting>
  <conditionalFormatting sqref="T30">
    <cfRule type="cellIs" priority="73" dxfId="2" operator="between" stopIfTrue="1">
      <formula>0.9</formula>
      <formula>1.05</formula>
    </cfRule>
    <cfRule type="cellIs" priority="74" dxfId="1" operator="between" stopIfTrue="1">
      <formula>0.7</formula>
      <formula>0.899</formula>
    </cfRule>
    <cfRule type="cellIs" priority="75" dxfId="0" operator="between" stopIfTrue="1">
      <formula>0</formula>
      <formula>0.6999</formula>
    </cfRule>
  </conditionalFormatting>
  <conditionalFormatting sqref="K31">
    <cfRule type="cellIs" priority="76" dxfId="2" operator="between" stopIfTrue="1">
      <formula>0.9</formula>
      <formula>1.05</formula>
    </cfRule>
    <cfRule type="cellIs" priority="77" dxfId="1" operator="between" stopIfTrue="1">
      <formula>0.7</formula>
      <formula>0.8999</formula>
    </cfRule>
    <cfRule type="cellIs" priority="78" dxfId="0" operator="between" stopIfTrue="1">
      <formula>0</formula>
      <formula>0.6999</formula>
    </cfRule>
  </conditionalFormatting>
  <conditionalFormatting sqref="K31">
    <cfRule type="cellIs" priority="79" dxfId="2" operator="between" stopIfTrue="1">
      <formula>0.9</formula>
      <formula>1.05</formula>
    </cfRule>
    <cfRule type="cellIs" priority="80" dxfId="1" operator="between" stopIfTrue="1">
      <formula>0.7</formula>
      <formula>0.8999</formula>
    </cfRule>
    <cfRule type="cellIs" priority="81" dxfId="0" operator="between" stopIfTrue="1">
      <formula>0</formula>
      <formula>0.6999</formula>
    </cfRule>
  </conditionalFormatting>
  <conditionalFormatting sqref="N31">
    <cfRule type="cellIs" priority="82" dxfId="2" operator="between" stopIfTrue="1">
      <formula>0.9</formula>
      <formula>1.05</formula>
    </cfRule>
    <cfRule type="cellIs" priority="83" dxfId="1" operator="between" stopIfTrue="1">
      <formula>0.7</formula>
      <formula>0.899</formula>
    </cfRule>
    <cfRule type="cellIs" priority="84" dxfId="0" operator="between" stopIfTrue="1">
      <formula>0</formula>
      <formula>0.6999</formula>
    </cfRule>
  </conditionalFormatting>
  <conditionalFormatting sqref="Q31">
    <cfRule type="cellIs" priority="85" dxfId="2" operator="between" stopIfTrue="1">
      <formula>0.9</formula>
      <formula>1.05</formula>
    </cfRule>
    <cfRule type="cellIs" priority="86" dxfId="1" operator="between" stopIfTrue="1">
      <formula>0.7</formula>
      <formula>0.8999</formula>
    </cfRule>
    <cfRule type="cellIs" priority="87" dxfId="0" operator="between" stopIfTrue="1">
      <formula>0</formula>
      <formula>0.6999</formula>
    </cfRule>
  </conditionalFormatting>
  <conditionalFormatting sqref="Q31">
    <cfRule type="cellIs" priority="88" dxfId="2" operator="between" stopIfTrue="1">
      <formula>0.9</formula>
      <formula>1.05</formula>
    </cfRule>
    <cfRule type="cellIs" priority="89" dxfId="1" operator="between" stopIfTrue="1">
      <formula>0.7</formula>
      <formula>0.8999</formula>
    </cfRule>
    <cfRule type="cellIs" priority="90" dxfId="0" operator="between" stopIfTrue="1">
      <formula>0</formula>
      <formula>0.6999</formula>
    </cfRule>
  </conditionalFormatting>
  <conditionalFormatting sqref="T31">
    <cfRule type="cellIs" priority="91" dxfId="2" operator="between" stopIfTrue="1">
      <formula>0.9</formula>
      <formula>1.05</formula>
    </cfRule>
    <cfRule type="cellIs" priority="92" dxfId="1" operator="between" stopIfTrue="1">
      <formula>0.7</formula>
      <formula>0.899</formula>
    </cfRule>
    <cfRule type="cellIs" priority="93" dxfId="0" operator="between" stopIfTrue="1">
      <formula>0</formula>
      <formula>0.6999</formula>
    </cfRule>
  </conditionalFormatting>
  <conditionalFormatting sqref="W31">
    <cfRule type="cellIs" priority="94" dxfId="2" operator="between" stopIfTrue="1">
      <formula>0.9</formula>
      <formula>1</formula>
    </cfRule>
    <cfRule type="cellIs" priority="95" dxfId="1" operator="between" stopIfTrue="1">
      <formula>0.7</formula>
      <formula>0.8999</formula>
    </cfRule>
    <cfRule type="cellIs" priority="96" dxfId="0" operator="between" stopIfTrue="1">
      <formula>0</formula>
      <formula>0.6999</formula>
    </cfRule>
  </conditionalFormatting>
  <conditionalFormatting sqref="K32">
    <cfRule type="cellIs" priority="97" dxfId="2" operator="between" stopIfTrue="1">
      <formula>0.9</formula>
      <formula>1.05</formula>
    </cfRule>
    <cfRule type="cellIs" priority="98" dxfId="1" operator="between" stopIfTrue="1">
      <formula>0.7</formula>
      <formula>0.8999</formula>
    </cfRule>
    <cfRule type="cellIs" priority="99" dxfId="0" operator="between" stopIfTrue="1">
      <formula>0</formula>
      <formula>0.6999</formula>
    </cfRule>
  </conditionalFormatting>
  <conditionalFormatting sqref="K32">
    <cfRule type="cellIs" priority="100" dxfId="2" operator="between" stopIfTrue="1">
      <formula>0.9</formula>
      <formula>1.05</formula>
    </cfRule>
    <cfRule type="cellIs" priority="101" dxfId="1" operator="between" stopIfTrue="1">
      <formula>0.7</formula>
      <formula>0.8999</formula>
    </cfRule>
    <cfRule type="cellIs" priority="102" dxfId="0" operator="between" stopIfTrue="1">
      <formula>0</formula>
      <formula>0.6999</formula>
    </cfRule>
  </conditionalFormatting>
  <conditionalFormatting sqref="N32">
    <cfRule type="cellIs" priority="103" dxfId="2" operator="between" stopIfTrue="1">
      <formula>0.9</formula>
      <formula>1.05</formula>
    </cfRule>
    <cfRule type="cellIs" priority="104" dxfId="1" operator="between" stopIfTrue="1">
      <formula>0.7</formula>
      <formula>0.899</formula>
    </cfRule>
    <cfRule type="cellIs" priority="105" dxfId="0" operator="between" stopIfTrue="1">
      <formula>0</formula>
      <formula>0.6999</formula>
    </cfRule>
  </conditionalFormatting>
  <conditionalFormatting sqref="Q32">
    <cfRule type="cellIs" priority="106" dxfId="2" operator="between" stopIfTrue="1">
      <formula>0.9</formula>
      <formula>1.05</formula>
    </cfRule>
    <cfRule type="cellIs" priority="107" dxfId="1" operator="between" stopIfTrue="1">
      <formula>0.7</formula>
      <formula>0.8999</formula>
    </cfRule>
    <cfRule type="cellIs" priority="108" dxfId="0" operator="between" stopIfTrue="1">
      <formula>0</formula>
      <formula>0.6999</formula>
    </cfRule>
  </conditionalFormatting>
  <conditionalFormatting sqref="Q32">
    <cfRule type="cellIs" priority="109" dxfId="2" operator="between" stopIfTrue="1">
      <formula>0.9</formula>
      <formula>1.05</formula>
    </cfRule>
    <cfRule type="cellIs" priority="110" dxfId="1" operator="between" stopIfTrue="1">
      <formula>0.7</formula>
      <formula>0.8999</formula>
    </cfRule>
    <cfRule type="cellIs" priority="111" dxfId="0" operator="between" stopIfTrue="1">
      <formula>0</formula>
      <formula>0.6999</formula>
    </cfRule>
  </conditionalFormatting>
  <conditionalFormatting sqref="T32">
    <cfRule type="cellIs" priority="112" dxfId="2" operator="between" stopIfTrue="1">
      <formula>0.9</formula>
      <formula>1.05</formula>
    </cfRule>
    <cfRule type="cellIs" priority="113" dxfId="1" operator="between" stopIfTrue="1">
      <formula>0.7</formula>
      <formula>0.899</formula>
    </cfRule>
    <cfRule type="cellIs" priority="114" dxfId="0" operator="between" stopIfTrue="1">
      <formula>0</formula>
      <formula>0.6999</formula>
    </cfRule>
  </conditionalFormatting>
  <conditionalFormatting sqref="W32">
    <cfRule type="cellIs" priority="115" dxfId="2" operator="between" stopIfTrue="1">
      <formula>0.9</formula>
      <formula>1</formula>
    </cfRule>
    <cfRule type="cellIs" priority="116" dxfId="1" operator="between" stopIfTrue="1">
      <formula>0.7</formula>
      <formula>0.8999</formula>
    </cfRule>
    <cfRule type="cellIs" priority="117" dxfId="0" operator="between" stopIfTrue="1">
      <formula>0</formula>
      <formula>0.6999</formula>
    </cfRule>
  </conditionalFormatting>
  <conditionalFormatting sqref="K40">
    <cfRule type="cellIs" priority="118" dxfId="2" operator="between" stopIfTrue="1">
      <formula>0.9</formula>
      <formula>1.05</formula>
    </cfRule>
    <cfRule type="cellIs" priority="119" dxfId="1" operator="between" stopIfTrue="1">
      <formula>0.7</formula>
      <formula>0.8999</formula>
    </cfRule>
    <cfRule type="cellIs" priority="120" dxfId="0" operator="between" stopIfTrue="1">
      <formula>0</formula>
      <formula>0.6999</formula>
    </cfRule>
  </conditionalFormatting>
  <conditionalFormatting sqref="K40">
    <cfRule type="cellIs" priority="121" dxfId="2" operator="between" stopIfTrue="1">
      <formula>0.9</formula>
      <formula>1.05</formula>
    </cfRule>
    <cfRule type="cellIs" priority="122" dxfId="1" operator="between" stopIfTrue="1">
      <formula>0.7</formula>
      <formula>0.8999</formula>
    </cfRule>
    <cfRule type="cellIs" priority="123" dxfId="0" operator="between" stopIfTrue="1">
      <formula>0</formula>
      <formula>0.6999</formula>
    </cfRule>
  </conditionalFormatting>
  <conditionalFormatting sqref="N40">
    <cfRule type="cellIs" priority="124" dxfId="2" operator="between" stopIfTrue="1">
      <formula>0.9</formula>
      <formula>1.05</formula>
    </cfRule>
    <cfRule type="cellIs" priority="125" dxfId="1" operator="between" stopIfTrue="1">
      <formula>0.7</formula>
      <formula>0.899</formula>
    </cfRule>
    <cfRule type="cellIs" priority="126" dxfId="0" operator="between" stopIfTrue="1">
      <formula>0</formula>
      <formula>0.6999</formula>
    </cfRule>
  </conditionalFormatting>
  <conditionalFormatting sqref="W40">
    <cfRule type="cellIs" priority="127" dxfId="2" operator="between" stopIfTrue="1">
      <formula>0.9</formula>
      <formula>1</formula>
    </cfRule>
    <cfRule type="cellIs" priority="128" dxfId="1" operator="between" stopIfTrue="1">
      <formula>0.7</formula>
      <formula>0.8999</formula>
    </cfRule>
    <cfRule type="cellIs" priority="129" dxfId="0" operator="between" stopIfTrue="1">
      <formula>0</formula>
      <formula>0.6999</formula>
    </cfRule>
  </conditionalFormatting>
  <conditionalFormatting sqref="Q40">
    <cfRule type="cellIs" priority="130" dxfId="2" operator="between" stopIfTrue="1">
      <formula>0.9</formula>
      <formula>1.05</formula>
    </cfRule>
    <cfRule type="cellIs" priority="131" dxfId="1" operator="between" stopIfTrue="1">
      <formula>0.7</formula>
      <formula>0.8999</formula>
    </cfRule>
    <cfRule type="cellIs" priority="132" dxfId="0" operator="between" stopIfTrue="1">
      <formula>0</formula>
      <formula>0.6999</formula>
    </cfRule>
  </conditionalFormatting>
  <conditionalFormatting sqref="Q40">
    <cfRule type="cellIs" priority="133" dxfId="2" operator="between" stopIfTrue="1">
      <formula>0.9</formula>
      <formula>1.05</formula>
    </cfRule>
    <cfRule type="cellIs" priority="134" dxfId="1" operator="between" stopIfTrue="1">
      <formula>0.7</formula>
      <formula>0.8999</formula>
    </cfRule>
    <cfRule type="cellIs" priority="135" dxfId="0" operator="between" stopIfTrue="1">
      <formula>0</formula>
      <formula>0.6999</formula>
    </cfRule>
  </conditionalFormatting>
  <conditionalFormatting sqref="T40">
    <cfRule type="cellIs" priority="136" dxfId="2" operator="between" stopIfTrue="1">
      <formula>0.9</formula>
      <formula>1.05</formula>
    </cfRule>
    <cfRule type="cellIs" priority="137" dxfId="1" operator="between" stopIfTrue="1">
      <formula>0.7</formula>
      <formula>0.899</formula>
    </cfRule>
    <cfRule type="cellIs" priority="138" dxfId="0" operator="between" stopIfTrue="1">
      <formula>0</formula>
      <formula>0.6999</formula>
    </cfRule>
  </conditionalFormatting>
  <conditionalFormatting sqref="W48">
    <cfRule type="cellIs" priority="139" dxfId="2" operator="between" stopIfTrue="1">
      <formula>0.9</formula>
      <formula>1</formula>
    </cfRule>
    <cfRule type="cellIs" priority="140" dxfId="1" operator="between" stopIfTrue="1">
      <formula>0.7</formula>
      <formula>0.8999</formula>
    </cfRule>
    <cfRule type="cellIs" priority="141" dxfId="0" operator="between" stopIfTrue="1">
      <formula>0</formula>
      <formula>0.6999</formula>
    </cfRule>
  </conditionalFormatting>
  <conditionalFormatting sqref="W49">
    <cfRule type="cellIs" priority="142" dxfId="2" operator="between" stopIfTrue="1">
      <formula>0.9</formula>
      <formula>1</formula>
    </cfRule>
    <cfRule type="cellIs" priority="143" dxfId="1" operator="between" stopIfTrue="1">
      <formula>0.7</formula>
      <formula>0.8999</formula>
    </cfRule>
    <cfRule type="cellIs" priority="144" dxfId="0" operator="between" stopIfTrue="1">
      <formula>0</formula>
      <formula>0.6999</formula>
    </cfRule>
  </conditionalFormatting>
  <conditionalFormatting sqref="K52">
    <cfRule type="cellIs" priority="145" dxfId="2" operator="between" stopIfTrue="1">
      <formula>0.9</formula>
      <formula>1.05</formula>
    </cfRule>
    <cfRule type="cellIs" priority="146" dxfId="1" operator="between" stopIfTrue="1">
      <formula>0.7</formula>
      <formula>0.8999</formula>
    </cfRule>
    <cfRule type="cellIs" priority="147" dxfId="0" operator="between" stopIfTrue="1">
      <formula>0</formula>
      <formula>0.6999</formula>
    </cfRule>
  </conditionalFormatting>
  <conditionalFormatting sqref="K52">
    <cfRule type="cellIs" priority="148" dxfId="2" operator="between" stopIfTrue="1">
      <formula>0.9</formula>
      <formula>1.05</formula>
    </cfRule>
    <cfRule type="cellIs" priority="149" dxfId="1" operator="between" stopIfTrue="1">
      <formula>0.7</formula>
      <formula>0.8999</formula>
    </cfRule>
    <cfRule type="cellIs" priority="150" dxfId="0" operator="between" stopIfTrue="1">
      <formula>0</formula>
      <formula>0.6999</formula>
    </cfRule>
  </conditionalFormatting>
  <conditionalFormatting sqref="N52">
    <cfRule type="cellIs" priority="151" dxfId="2" operator="between" stopIfTrue="1">
      <formula>0.9</formula>
      <formula>1.05</formula>
    </cfRule>
    <cfRule type="cellIs" priority="152" dxfId="1" operator="between" stopIfTrue="1">
      <formula>0.7</formula>
      <formula>0.899</formula>
    </cfRule>
    <cfRule type="cellIs" priority="153" dxfId="0" operator="between" stopIfTrue="1">
      <formula>0</formula>
      <formula>0.6999</formula>
    </cfRule>
  </conditionalFormatting>
  <conditionalFormatting sqref="W52">
    <cfRule type="cellIs" priority="154" dxfId="2" operator="between" stopIfTrue="1">
      <formula>0.9</formula>
      <formula>1</formula>
    </cfRule>
    <cfRule type="cellIs" priority="155" dxfId="1" operator="between" stopIfTrue="1">
      <formula>0.7</formula>
      <formula>0.8999</formula>
    </cfRule>
    <cfRule type="cellIs" priority="156" dxfId="0" operator="between" stopIfTrue="1">
      <formula>0</formula>
      <formula>0.6999</formula>
    </cfRule>
  </conditionalFormatting>
  <conditionalFormatting sqref="Q52">
    <cfRule type="cellIs" priority="157" dxfId="2" operator="between" stopIfTrue="1">
      <formula>0.9</formula>
      <formula>1.05</formula>
    </cfRule>
    <cfRule type="cellIs" priority="158" dxfId="1" operator="between" stopIfTrue="1">
      <formula>0.7</formula>
      <formula>0.8999</formula>
    </cfRule>
    <cfRule type="cellIs" priority="159" dxfId="0" operator="between" stopIfTrue="1">
      <formula>0</formula>
      <formula>0.6999</formula>
    </cfRule>
  </conditionalFormatting>
  <conditionalFormatting sqref="Q52">
    <cfRule type="cellIs" priority="160" dxfId="2" operator="between" stopIfTrue="1">
      <formula>0.9</formula>
      <formula>1.05</formula>
    </cfRule>
    <cfRule type="cellIs" priority="161" dxfId="1" operator="between" stopIfTrue="1">
      <formula>0.7</formula>
      <formula>0.8999</formula>
    </cfRule>
    <cfRule type="cellIs" priority="162" dxfId="0" operator="between" stopIfTrue="1">
      <formula>0</formula>
      <formula>0.6999</formula>
    </cfRule>
  </conditionalFormatting>
  <conditionalFormatting sqref="T52">
    <cfRule type="cellIs" priority="163" dxfId="2" operator="between" stopIfTrue="1">
      <formula>0.9</formula>
      <formula>1.05</formula>
    </cfRule>
    <cfRule type="cellIs" priority="164" dxfId="1" operator="between" stopIfTrue="1">
      <formula>0.7</formula>
      <formula>0.899</formula>
    </cfRule>
    <cfRule type="cellIs" priority="165" dxfId="0" operator="between" stopIfTrue="1">
      <formula>0</formula>
      <formula>0.6999</formula>
    </cfRule>
  </conditionalFormatting>
  <conditionalFormatting sqref="K13:K19">
    <cfRule type="cellIs" priority="166" dxfId="2" operator="between" stopIfTrue="1">
      <formula>0.9</formula>
      <formula>1.05</formula>
    </cfRule>
    <cfRule type="cellIs" priority="167" dxfId="1" operator="between" stopIfTrue="1">
      <formula>0.7</formula>
      <formula>0.8999</formula>
    </cfRule>
    <cfRule type="cellIs" priority="168" dxfId="0" operator="between" stopIfTrue="1">
      <formula>0</formula>
      <formula>0.6999</formula>
    </cfRule>
  </conditionalFormatting>
  <conditionalFormatting sqref="K13:K19">
    <cfRule type="cellIs" priority="169" dxfId="2" operator="between" stopIfTrue="1">
      <formula>0.9</formula>
      <formula>1.05</formula>
    </cfRule>
    <cfRule type="cellIs" priority="170" dxfId="1" operator="between" stopIfTrue="1">
      <formula>0.7</formula>
      <formula>0.8999</formula>
    </cfRule>
    <cfRule type="cellIs" priority="171" dxfId="0" operator="between" stopIfTrue="1">
      <formula>0</formula>
      <formula>0.6999</formula>
    </cfRule>
  </conditionalFormatting>
  <conditionalFormatting sqref="N13:N19">
    <cfRule type="cellIs" priority="172" dxfId="2" operator="between" stopIfTrue="1">
      <formula>0.9</formula>
      <formula>1.05</formula>
    </cfRule>
    <cfRule type="cellIs" priority="173" dxfId="1" operator="between" stopIfTrue="1">
      <formula>0.7</formula>
      <formula>0.899</formula>
    </cfRule>
    <cfRule type="cellIs" priority="174" dxfId="0" operator="between" stopIfTrue="1">
      <formula>0</formula>
      <formula>0.6999</formula>
    </cfRule>
  </conditionalFormatting>
  <conditionalFormatting sqref="W13:W19">
    <cfRule type="cellIs" priority="175" dxfId="2" operator="between" stopIfTrue="1">
      <formula>0.9</formula>
      <formula>1</formula>
    </cfRule>
    <cfRule type="cellIs" priority="176" dxfId="1" operator="between" stopIfTrue="1">
      <formula>0.7</formula>
      <formula>0.8999</formula>
    </cfRule>
    <cfRule type="cellIs" priority="177" dxfId="0" operator="between" stopIfTrue="1">
      <formula>0</formula>
      <formula>0.6999</formula>
    </cfRule>
  </conditionalFormatting>
  <conditionalFormatting sqref="Q16:Q19">
    <cfRule type="cellIs" priority="178" dxfId="2" operator="between" stopIfTrue="1">
      <formula>0.9</formula>
      <formula>1.05</formula>
    </cfRule>
    <cfRule type="cellIs" priority="179" dxfId="1" operator="between" stopIfTrue="1">
      <formula>0.7</formula>
      <formula>0.8999</formula>
    </cfRule>
    <cfRule type="cellIs" priority="180" dxfId="0" operator="between" stopIfTrue="1">
      <formula>0</formula>
      <formula>0.6999</formula>
    </cfRule>
  </conditionalFormatting>
  <conditionalFormatting sqref="Q16:Q19">
    <cfRule type="cellIs" priority="181" dxfId="2" operator="between" stopIfTrue="1">
      <formula>0.9</formula>
      <formula>1.05</formula>
    </cfRule>
    <cfRule type="cellIs" priority="182" dxfId="1" operator="between" stopIfTrue="1">
      <formula>0.7</formula>
      <formula>0.8999</formula>
    </cfRule>
    <cfRule type="cellIs" priority="183" dxfId="0" operator="between" stopIfTrue="1">
      <formula>0</formula>
      <formula>0.6999</formula>
    </cfRule>
  </conditionalFormatting>
  <conditionalFormatting sqref="T13:T19">
    <cfRule type="cellIs" priority="184" dxfId="2" operator="between" stopIfTrue="1">
      <formula>0.9</formula>
      <formula>1.05</formula>
    </cfRule>
    <cfRule type="cellIs" priority="185" dxfId="1" operator="between" stopIfTrue="1">
      <formula>0.7</formula>
      <formula>0.899</formula>
    </cfRule>
    <cfRule type="cellIs" priority="186" dxfId="0" operator="between" stopIfTrue="1">
      <formula>0</formula>
      <formula>0.6999</formula>
    </cfRule>
  </conditionalFormatting>
  <conditionalFormatting sqref="K12">
    <cfRule type="cellIs" priority="187" dxfId="2" operator="between" stopIfTrue="1">
      <formula>0.9</formula>
      <formula>1.05</formula>
    </cfRule>
    <cfRule type="cellIs" priority="188" dxfId="1" operator="between" stopIfTrue="1">
      <formula>0.7</formula>
      <formula>0.8999</formula>
    </cfRule>
    <cfRule type="cellIs" priority="189" dxfId="0" operator="between" stopIfTrue="1">
      <formula>0</formula>
      <formula>0.6999</formula>
    </cfRule>
  </conditionalFormatting>
  <conditionalFormatting sqref="K12">
    <cfRule type="cellIs" priority="190" dxfId="2" operator="between" stopIfTrue="1">
      <formula>0.9</formula>
      <formula>1.05</formula>
    </cfRule>
    <cfRule type="cellIs" priority="191" dxfId="1" operator="between" stopIfTrue="1">
      <formula>0.7</formula>
      <formula>0.8999</formula>
    </cfRule>
    <cfRule type="cellIs" priority="192" dxfId="0" operator="between" stopIfTrue="1">
      <formula>0</formula>
      <formula>0.6999</formula>
    </cfRule>
  </conditionalFormatting>
  <conditionalFormatting sqref="K12">
    <cfRule type="cellIs" priority="193" dxfId="2" operator="between" stopIfTrue="1">
      <formula>0.9</formula>
      <formula>1.05</formula>
    </cfRule>
    <cfRule type="cellIs" priority="194" dxfId="1" operator="between" stopIfTrue="1">
      <formula>0.7</formula>
      <formula>0.8999</formula>
    </cfRule>
    <cfRule type="cellIs" priority="195" dxfId="0" operator="between" stopIfTrue="1">
      <formula>0</formula>
      <formula>0.6999</formula>
    </cfRule>
  </conditionalFormatting>
  <conditionalFormatting sqref="K12">
    <cfRule type="cellIs" priority="196" dxfId="2" operator="between" stopIfTrue="1">
      <formula>0.9</formula>
      <formula>1.05</formula>
    </cfRule>
    <cfRule type="cellIs" priority="197" dxfId="1" operator="between" stopIfTrue="1">
      <formula>0.7</formula>
      <formula>0.8999</formula>
    </cfRule>
    <cfRule type="cellIs" priority="198" dxfId="0" operator="between" stopIfTrue="1">
      <formula>0</formula>
      <formula>0.6999</formula>
    </cfRule>
  </conditionalFormatting>
  <conditionalFormatting sqref="K13">
    <cfRule type="cellIs" priority="199" dxfId="2" operator="between" stopIfTrue="1">
      <formula>0.9</formula>
      <formula>1.05</formula>
    </cfRule>
    <cfRule type="cellIs" priority="200" dxfId="1" operator="between" stopIfTrue="1">
      <formula>0.7</formula>
      <formula>0.8999</formula>
    </cfRule>
    <cfRule type="cellIs" priority="201" dxfId="0" operator="between" stopIfTrue="1">
      <formula>0</formula>
      <formula>0.6999</formula>
    </cfRule>
  </conditionalFormatting>
  <conditionalFormatting sqref="K13">
    <cfRule type="cellIs" priority="202" dxfId="2" operator="between" stopIfTrue="1">
      <formula>0.9</formula>
      <formula>1.05</formula>
    </cfRule>
    <cfRule type="cellIs" priority="203" dxfId="1" operator="between" stopIfTrue="1">
      <formula>0.7</formula>
      <formula>0.8999</formula>
    </cfRule>
    <cfRule type="cellIs" priority="204" dxfId="0" operator="between" stopIfTrue="1">
      <formula>0</formula>
      <formula>0.6999</formula>
    </cfRule>
  </conditionalFormatting>
  <conditionalFormatting sqref="K13">
    <cfRule type="cellIs" priority="205" dxfId="2" operator="between" stopIfTrue="1">
      <formula>0.9</formula>
      <formula>1.05</formula>
    </cfRule>
    <cfRule type="cellIs" priority="206" dxfId="1" operator="between" stopIfTrue="1">
      <formula>0.7</formula>
      <formula>0.8999</formula>
    </cfRule>
    <cfRule type="cellIs" priority="207" dxfId="0" operator="between" stopIfTrue="1">
      <formula>0</formula>
      <formula>0.6999</formula>
    </cfRule>
  </conditionalFormatting>
  <conditionalFormatting sqref="K13">
    <cfRule type="cellIs" priority="208" dxfId="2" operator="between" stopIfTrue="1">
      <formula>0.9</formula>
      <formula>1.05</formula>
    </cfRule>
    <cfRule type="cellIs" priority="209" dxfId="1" operator="between" stopIfTrue="1">
      <formula>0.7</formula>
      <formula>0.8999</formula>
    </cfRule>
    <cfRule type="cellIs" priority="210" dxfId="0" operator="between" stopIfTrue="1">
      <formula>0</formula>
      <formula>0.6999</formula>
    </cfRule>
  </conditionalFormatting>
  <conditionalFormatting sqref="K14">
    <cfRule type="cellIs" priority="211" dxfId="2" operator="between" stopIfTrue="1">
      <formula>0.9</formula>
      <formula>1.05</formula>
    </cfRule>
    <cfRule type="cellIs" priority="212" dxfId="1" operator="between" stopIfTrue="1">
      <formula>0.7</formula>
      <formula>0.8999</formula>
    </cfRule>
    <cfRule type="cellIs" priority="213" dxfId="0" operator="between" stopIfTrue="1">
      <formula>0</formula>
      <formula>0.6999</formula>
    </cfRule>
  </conditionalFormatting>
  <conditionalFormatting sqref="K14">
    <cfRule type="cellIs" priority="214" dxfId="2" operator="between" stopIfTrue="1">
      <formula>0.9</formula>
      <formula>1.05</formula>
    </cfRule>
    <cfRule type="cellIs" priority="215" dxfId="1" operator="between" stopIfTrue="1">
      <formula>0.7</formula>
      <formula>0.8999</formula>
    </cfRule>
    <cfRule type="cellIs" priority="216" dxfId="0" operator="between" stopIfTrue="1">
      <formula>0</formula>
      <formula>0.6999</formula>
    </cfRule>
  </conditionalFormatting>
  <conditionalFormatting sqref="K14">
    <cfRule type="cellIs" priority="217" dxfId="2" operator="between" stopIfTrue="1">
      <formula>0.9</formula>
      <formula>1.05</formula>
    </cfRule>
    <cfRule type="cellIs" priority="218" dxfId="1" operator="between" stopIfTrue="1">
      <formula>0.7</formula>
      <formula>0.8999</formula>
    </cfRule>
    <cfRule type="cellIs" priority="219" dxfId="0" operator="between" stopIfTrue="1">
      <formula>0</formula>
      <formula>0.6999</formula>
    </cfRule>
  </conditionalFormatting>
  <conditionalFormatting sqref="K14">
    <cfRule type="cellIs" priority="220" dxfId="2" operator="between" stopIfTrue="1">
      <formula>0.9</formula>
      <formula>1.05</formula>
    </cfRule>
    <cfRule type="cellIs" priority="221" dxfId="1" operator="between" stopIfTrue="1">
      <formula>0.7</formula>
      <formula>0.8999</formula>
    </cfRule>
    <cfRule type="cellIs" priority="222" dxfId="0" operator="between" stopIfTrue="1">
      <formula>0</formula>
      <formula>0.6999</formula>
    </cfRule>
  </conditionalFormatting>
  <conditionalFormatting sqref="N12">
    <cfRule type="cellIs" priority="223" dxfId="2" operator="between" stopIfTrue="1">
      <formula>0.9</formula>
      <formula>1.05</formula>
    </cfRule>
    <cfRule type="cellIs" priority="224" dxfId="1" operator="between" stopIfTrue="1">
      <formula>0.7</formula>
      <formula>0.899</formula>
    </cfRule>
    <cfRule type="cellIs" priority="225" dxfId="0" operator="between" stopIfTrue="1">
      <formula>0</formula>
      <formula>0.6999</formula>
    </cfRule>
  </conditionalFormatting>
  <conditionalFormatting sqref="N12">
    <cfRule type="cellIs" priority="226" dxfId="2" operator="between" stopIfTrue="1">
      <formula>0.9</formula>
      <formula>1.05</formula>
    </cfRule>
    <cfRule type="cellIs" priority="227" dxfId="1" operator="between" stopIfTrue="1">
      <formula>0.7</formula>
      <formula>0.899</formula>
    </cfRule>
    <cfRule type="cellIs" priority="228" dxfId="0" operator="between" stopIfTrue="1">
      <formula>0</formula>
      <formula>0.6999</formula>
    </cfRule>
  </conditionalFormatting>
  <conditionalFormatting sqref="N13">
    <cfRule type="cellIs" priority="229" dxfId="2" operator="between" stopIfTrue="1">
      <formula>0.9</formula>
      <formula>1.05</formula>
    </cfRule>
    <cfRule type="cellIs" priority="230" dxfId="1" operator="between" stopIfTrue="1">
      <formula>0.7</formula>
      <formula>0.899</formula>
    </cfRule>
    <cfRule type="cellIs" priority="231" dxfId="0" operator="between" stopIfTrue="1">
      <formula>0</formula>
      <formula>0.6999</formula>
    </cfRule>
  </conditionalFormatting>
  <conditionalFormatting sqref="N13">
    <cfRule type="cellIs" priority="232" dxfId="2" operator="between" stopIfTrue="1">
      <formula>0.9</formula>
      <formula>1.05</formula>
    </cfRule>
    <cfRule type="cellIs" priority="233" dxfId="1" operator="between" stopIfTrue="1">
      <formula>0.7</formula>
      <formula>0.899</formula>
    </cfRule>
    <cfRule type="cellIs" priority="234" dxfId="0" operator="between" stopIfTrue="1">
      <formula>0</formula>
      <formula>0.6999</formula>
    </cfRule>
  </conditionalFormatting>
  <conditionalFormatting sqref="N14">
    <cfRule type="cellIs" priority="235" dxfId="2" operator="between" stopIfTrue="1">
      <formula>0.9</formula>
      <formula>1.05</formula>
    </cfRule>
    <cfRule type="cellIs" priority="236" dxfId="1" operator="between" stopIfTrue="1">
      <formula>0.7</formula>
      <formula>0.899</formula>
    </cfRule>
    <cfRule type="cellIs" priority="237" dxfId="0" operator="between" stopIfTrue="1">
      <formula>0</formula>
      <formula>0.6999</formula>
    </cfRule>
  </conditionalFormatting>
  <conditionalFormatting sqref="N14">
    <cfRule type="cellIs" priority="238" dxfId="2" operator="between" stopIfTrue="1">
      <formula>0.9</formula>
      <formula>1.05</formula>
    </cfRule>
    <cfRule type="cellIs" priority="239" dxfId="1" operator="between" stopIfTrue="1">
      <formula>0.7</formula>
      <formula>0.899</formula>
    </cfRule>
    <cfRule type="cellIs" priority="240" dxfId="0" operator="between" stopIfTrue="1">
      <formula>0</formula>
      <formula>0.6999</formula>
    </cfRule>
  </conditionalFormatting>
  <conditionalFormatting sqref="Q13:Q14">
    <cfRule type="cellIs" priority="241" dxfId="2" operator="between" stopIfTrue="1">
      <formula>0.9</formula>
      <formula>1.05</formula>
    </cfRule>
    <cfRule type="cellIs" priority="242" dxfId="1" operator="between" stopIfTrue="1">
      <formula>0.7</formula>
      <formula>0.8999</formula>
    </cfRule>
    <cfRule type="cellIs" priority="243" dxfId="0" operator="between" stopIfTrue="1">
      <formula>0</formula>
      <formula>0.6999</formula>
    </cfRule>
  </conditionalFormatting>
  <conditionalFormatting sqref="Q13:Q14">
    <cfRule type="cellIs" priority="244" dxfId="2" operator="between" stopIfTrue="1">
      <formula>0.9</formula>
      <formula>1.05</formula>
    </cfRule>
    <cfRule type="cellIs" priority="245" dxfId="1" operator="between" stopIfTrue="1">
      <formula>0.7</formula>
      <formula>0.8999</formula>
    </cfRule>
    <cfRule type="cellIs" priority="246" dxfId="0" operator="between" stopIfTrue="1">
      <formula>0</formula>
      <formula>0.6999</formula>
    </cfRule>
  </conditionalFormatting>
  <conditionalFormatting sqref="Q13:Q14">
    <cfRule type="cellIs" priority="247" dxfId="2" operator="between" stopIfTrue="1">
      <formula>0.9</formula>
      <formula>1.05</formula>
    </cfRule>
    <cfRule type="cellIs" priority="248" dxfId="1" operator="between" stopIfTrue="1">
      <formula>0.7</formula>
      <formula>0.8999</formula>
    </cfRule>
    <cfRule type="cellIs" priority="249" dxfId="0" operator="between" stopIfTrue="1">
      <formula>0</formula>
      <formula>0.6999</formula>
    </cfRule>
  </conditionalFormatting>
  <conditionalFormatting sqref="Q13:Q14">
    <cfRule type="cellIs" priority="250" dxfId="2" operator="between" stopIfTrue="1">
      <formula>0.9</formula>
      <formula>1.05</formula>
    </cfRule>
    <cfRule type="cellIs" priority="251" dxfId="1" operator="between" stopIfTrue="1">
      <formula>0.7</formula>
      <formula>0.8999</formula>
    </cfRule>
    <cfRule type="cellIs" priority="252" dxfId="0" operator="between" stopIfTrue="1">
      <formula>0</formula>
      <formula>0.6999</formula>
    </cfRule>
  </conditionalFormatting>
  <conditionalFormatting sqref="Q12">
    <cfRule type="cellIs" priority="253" dxfId="2" operator="between" stopIfTrue="1">
      <formula>0.9</formula>
      <formula>1.05</formula>
    </cfRule>
    <cfRule type="cellIs" priority="254" dxfId="1" operator="between" stopIfTrue="1">
      <formula>0.7</formula>
      <formula>0.8999</formula>
    </cfRule>
    <cfRule type="cellIs" priority="255" dxfId="0" operator="between" stopIfTrue="1">
      <formula>0</formula>
      <formula>0.6999</formula>
    </cfRule>
  </conditionalFormatting>
  <conditionalFormatting sqref="Q12">
    <cfRule type="cellIs" priority="256" dxfId="2" operator="between" stopIfTrue="1">
      <formula>0.9</formula>
      <formula>1.05</formula>
    </cfRule>
    <cfRule type="cellIs" priority="257" dxfId="1" operator="between" stopIfTrue="1">
      <formula>0.7</formula>
      <formula>0.8999</formula>
    </cfRule>
    <cfRule type="cellIs" priority="258" dxfId="0" operator="between" stopIfTrue="1">
      <formula>0</formula>
      <formula>0.6999</formula>
    </cfRule>
  </conditionalFormatting>
  <conditionalFormatting sqref="Q12">
    <cfRule type="cellIs" priority="259" dxfId="2" operator="between" stopIfTrue="1">
      <formula>0.9</formula>
      <formula>1.05</formula>
    </cfRule>
    <cfRule type="cellIs" priority="260" dxfId="1" operator="between" stopIfTrue="1">
      <formula>0.7</formula>
      <formula>0.8999</formula>
    </cfRule>
    <cfRule type="cellIs" priority="261" dxfId="0" operator="between" stopIfTrue="1">
      <formula>0</formula>
      <formula>0.6999</formula>
    </cfRule>
  </conditionalFormatting>
  <conditionalFormatting sqref="Q12">
    <cfRule type="cellIs" priority="262" dxfId="2" operator="between" stopIfTrue="1">
      <formula>0.9</formula>
      <formula>1.05</formula>
    </cfRule>
    <cfRule type="cellIs" priority="263" dxfId="1" operator="between" stopIfTrue="1">
      <formula>0.7</formula>
      <formula>0.8999</formula>
    </cfRule>
    <cfRule type="cellIs" priority="264" dxfId="0" operator="between" stopIfTrue="1">
      <formula>0</formula>
      <formula>0.6999</formula>
    </cfRule>
  </conditionalFormatting>
  <conditionalFormatting sqref="Q13">
    <cfRule type="cellIs" priority="265" dxfId="2" operator="between" stopIfTrue="1">
      <formula>0.9</formula>
      <formula>1.05</formula>
    </cfRule>
    <cfRule type="cellIs" priority="266" dxfId="1" operator="between" stopIfTrue="1">
      <formula>0.7</formula>
      <formula>0.8999</formula>
    </cfRule>
    <cfRule type="cellIs" priority="267" dxfId="0" operator="between" stopIfTrue="1">
      <formula>0</formula>
      <formula>0.6999</formula>
    </cfRule>
  </conditionalFormatting>
  <conditionalFormatting sqref="Q13">
    <cfRule type="cellIs" priority="268" dxfId="2" operator="between" stopIfTrue="1">
      <formula>0.9</formula>
      <formula>1.05</formula>
    </cfRule>
    <cfRule type="cellIs" priority="269" dxfId="1" operator="between" stopIfTrue="1">
      <formula>0.7</formula>
      <formula>0.8999</formula>
    </cfRule>
    <cfRule type="cellIs" priority="270" dxfId="0" operator="between" stopIfTrue="1">
      <formula>0</formula>
      <formula>0.6999</formula>
    </cfRule>
  </conditionalFormatting>
  <conditionalFormatting sqref="Q13">
    <cfRule type="cellIs" priority="271" dxfId="2" operator="between" stopIfTrue="1">
      <formula>0.9</formula>
      <formula>1.05</formula>
    </cfRule>
    <cfRule type="cellIs" priority="272" dxfId="1" operator="between" stopIfTrue="1">
      <formula>0.7</formula>
      <formula>0.8999</formula>
    </cfRule>
    <cfRule type="cellIs" priority="273" dxfId="0" operator="between" stopIfTrue="1">
      <formula>0</formula>
      <formula>0.6999</formula>
    </cfRule>
  </conditionalFormatting>
  <conditionalFormatting sqref="Q13">
    <cfRule type="cellIs" priority="274" dxfId="2" operator="between" stopIfTrue="1">
      <formula>0.9</formula>
      <formula>1.05</formula>
    </cfRule>
    <cfRule type="cellIs" priority="275" dxfId="1" operator="between" stopIfTrue="1">
      <formula>0.7</formula>
      <formula>0.8999</formula>
    </cfRule>
    <cfRule type="cellIs" priority="276" dxfId="0" operator="between" stopIfTrue="1">
      <formula>0</formula>
      <formula>0.6999</formula>
    </cfRule>
  </conditionalFormatting>
  <conditionalFormatting sqref="Q14">
    <cfRule type="cellIs" priority="277" dxfId="2" operator="between" stopIfTrue="1">
      <formula>0.9</formula>
      <formula>1.05</formula>
    </cfRule>
    <cfRule type="cellIs" priority="278" dxfId="1" operator="between" stopIfTrue="1">
      <formula>0.7</formula>
      <formula>0.8999</formula>
    </cfRule>
    <cfRule type="cellIs" priority="279" dxfId="0" operator="between" stopIfTrue="1">
      <formula>0</formula>
      <formula>0.6999</formula>
    </cfRule>
  </conditionalFormatting>
  <conditionalFormatting sqref="Q14">
    <cfRule type="cellIs" priority="280" dxfId="2" operator="between" stopIfTrue="1">
      <formula>0.9</formula>
      <formula>1.05</formula>
    </cfRule>
    <cfRule type="cellIs" priority="281" dxfId="1" operator="between" stopIfTrue="1">
      <formula>0.7</formula>
      <formula>0.8999</formula>
    </cfRule>
    <cfRule type="cellIs" priority="282" dxfId="0" operator="between" stopIfTrue="1">
      <formula>0</formula>
      <formula>0.6999</formula>
    </cfRule>
  </conditionalFormatting>
  <conditionalFormatting sqref="Q14">
    <cfRule type="cellIs" priority="283" dxfId="2" operator="between" stopIfTrue="1">
      <formula>0.9</formula>
      <formula>1.05</formula>
    </cfRule>
    <cfRule type="cellIs" priority="284" dxfId="1" operator="between" stopIfTrue="1">
      <formula>0.7</formula>
      <formula>0.8999</formula>
    </cfRule>
    <cfRule type="cellIs" priority="285" dxfId="0" operator="between" stopIfTrue="1">
      <formula>0</formula>
      <formula>0.6999</formula>
    </cfRule>
  </conditionalFormatting>
  <conditionalFormatting sqref="Q14">
    <cfRule type="cellIs" priority="286" dxfId="2" operator="between" stopIfTrue="1">
      <formula>0.9</formula>
      <formula>1.05</formula>
    </cfRule>
    <cfRule type="cellIs" priority="287" dxfId="1" operator="between" stopIfTrue="1">
      <formula>0.7</formula>
      <formula>0.8999</formula>
    </cfRule>
    <cfRule type="cellIs" priority="288" dxfId="0" operator="between" stopIfTrue="1">
      <formula>0</formula>
      <formula>0.6999</formula>
    </cfRule>
  </conditionalFormatting>
  <conditionalFormatting sqref="T13:T14">
    <cfRule type="cellIs" priority="289" dxfId="2" operator="between" stopIfTrue="1">
      <formula>0.9</formula>
      <formula>1.05</formula>
    </cfRule>
    <cfRule type="cellIs" priority="290" dxfId="1" operator="between" stopIfTrue="1">
      <formula>0.7</formula>
      <formula>0.899</formula>
    </cfRule>
    <cfRule type="cellIs" priority="291" dxfId="0" operator="between" stopIfTrue="1">
      <formula>0</formula>
      <formula>0.6999</formula>
    </cfRule>
  </conditionalFormatting>
  <conditionalFormatting sqref="T13:T14">
    <cfRule type="cellIs" priority="292" dxfId="2" operator="between" stopIfTrue="1">
      <formula>0.9</formula>
      <formula>1.05</formula>
    </cfRule>
    <cfRule type="cellIs" priority="293" dxfId="1" operator="between" stopIfTrue="1">
      <formula>0.7</formula>
      <formula>0.899</formula>
    </cfRule>
    <cfRule type="cellIs" priority="294" dxfId="0" operator="between" stopIfTrue="1">
      <formula>0</formula>
      <formula>0.6999</formula>
    </cfRule>
  </conditionalFormatting>
  <conditionalFormatting sqref="T12">
    <cfRule type="cellIs" priority="295" dxfId="2" operator="between" stopIfTrue="1">
      <formula>0.9</formula>
      <formula>1.05</formula>
    </cfRule>
    <cfRule type="cellIs" priority="296" dxfId="1" operator="between" stopIfTrue="1">
      <formula>0.7</formula>
      <formula>0.899</formula>
    </cfRule>
    <cfRule type="cellIs" priority="297" dxfId="0" operator="between" stopIfTrue="1">
      <formula>0</formula>
      <formula>0.6999</formula>
    </cfRule>
  </conditionalFormatting>
  <conditionalFormatting sqref="T12">
    <cfRule type="cellIs" priority="298" dxfId="2" operator="between" stopIfTrue="1">
      <formula>0.9</formula>
      <formula>1.05</formula>
    </cfRule>
    <cfRule type="cellIs" priority="299" dxfId="1" operator="between" stopIfTrue="1">
      <formula>0.7</formula>
      <formula>0.899</formula>
    </cfRule>
    <cfRule type="cellIs" priority="300" dxfId="0" operator="between" stopIfTrue="1">
      <formula>0</formula>
      <formula>0.6999</formula>
    </cfRule>
  </conditionalFormatting>
  <conditionalFormatting sqref="T13">
    <cfRule type="cellIs" priority="301" dxfId="2" operator="between" stopIfTrue="1">
      <formula>0.9</formula>
      <formula>1.05</formula>
    </cfRule>
    <cfRule type="cellIs" priority="302" dxfId="1" operator="between" stopIfTrue="1">
      <formula>0.7</formula>
      <formula>0.899</formula>
    </cfRule>
    <cfRule type="cellIs" priority="303" dxfId="0" operator="between" stopIfTrue="1">
      <formula>0</formula>
      <formula>0.6999</formula>
    </cfRule>
  </conditionalFormatting>
  <conditionalFormatting sqref="T13">
    <cfRule type="cellIs" priority="304" dxfId="2" operator="between" stopIfTrue="1">
      <formula>0.9</formula>
      <formula>1.05</formula>
    </cfRule>
    <cfRule type="cellIs" priority="305" dxfId="1" operator="between" stopIfTrue="1">
      <formula>0.7</formula>
      <formula>0.899</formula>
    </cfRule>
    <cfRule type="cellIs" priority="306" dxfId="0" operator="between" stopIfTrue="1">
      <formula>0</formula>
      <formula>0.6999</formula>
    </cfRule>
  </conditionalFormatting>
  <conditionalFormatting sqref="T14">
    <cfRule type="cellIs" priority="307" dxfId="2" operator="between" stopIfTrue="1">
      <formula>0.9</formula>
      <formula>1.05</formula>
    </cfRule>
    <cfRule type="cellIs" priority="308" dxfId="1" operator="between" stopIfTrue="1">
      <formula>0.7</formula>
      <formula>0.899</formula>
    </cfRule>
    <cfRule type="cellIs" priority="309" dxfId="0" operator="between" stopIfTrue="1">
      <formula>0</formula>
      <formula>0.6999</formula>
    </cfRule>
  </conditionalFormatting>
  <conditionalFormatting sqref="T14">
    <cfRule type="cellIs" priority="310" dxfId="2" operator="between" stopIfTrue="1">
      <formula>0.9</formula>
      <formula>1.05</formula>
    </cfRule>
    <cfRule type="cellIs" priority="311" dxfId="1" operator="between" stopIfTrue="1">
      <formula>0.7</formula>
      <formula>0.899</formula>
    </cfRule>
    <cfRule type="cellIs" priority="312" dxfId="0" operator="between" stopIfTrue="1">
      <formula>0</formula>
      <formula>0.6999</formula>
    </cfRule>
  </conditionalFormatting>
  <conditionalFormatting sqref="W12">
    <cfRule type="cellIs" priority="313" dxfId="2" operator="between" stopIfTrue="1">
      <formula>0.9</formula>
      <formula>1</formula>
    </cfRule>
    <cfRule type="cellIs" priority="314" dxfId="1" operator="between" stopIfTrue="1">
      <formula>0.7</formula>
      <formula>0.8999</formula>
    </cfRule>
    <cfRule type="cellIs" priority="315" dxfId="0" operator="between" stopIfTrue="1">
      <formula>0</formula>
      <formula>0.6999</formula>
    </cfRule>
  </conditionalFormatting>
  <conditionalFormatting sqref="W12">
    <cfRule type="cellIs" priority="316" dxfId="2" operator="between" stopIfTrue="1">
      <formula>0.9</formula>
      <formula>1</formula>
    </cfRule>
    <cfRule type="cellIs" priority="317" dxfId="1" operator="between" stopIfTrue="1">
      <formula>0.7</formula>
      <formula>0.8999</formula>
    </cfRule>
    <cfRule type="cellIs" priority="318" dxfId="0" operator="between" stopIfTrue="1">
      <formula>0</formula>
      <formula>0.6999</formula>
    </cfRule>
  </conditionalFormatting>
  <conditionalFormatting sqref="W13">
    <cfRule type="cellIs" priority="319" dxfId="2" operator="between" stopIfTrue="1">
      <formula>0.9</formula>
      <formula>1</formula>
    </cfRule>
    <cfRule type="cellIs" priority="320" dxfId="1" operator="between" stopIfTrue="1">
      <formula>0.7</formula>
      <formula>0.8999</formula>
    </cfRule>
    <cfRule type="cellIs" priority="321" dxfId="0" operator="between" stopIfTrue="1">
      <formula>0</formula>
      <formula>0.6999</formula>
    </cfRule>
  </conditionalFormatting>
  <conditionalFormatting sqref="W13">
    <cfRule type="cellIs" priority="322" dxfId="2" operator="between" stopIfTrue="1">
      <formula>0.9</formula>
      <formula>1</formula>
    </cfRule>
    <cfRule type="cellIs" priority="323" dxfId="1" operator="between" stopIfTrue="1">
      <formula>0.7</formula>
      <formula>0.8999</formula>
    </cfRule>
    <cfRule type="cellIs" priority="324" dxfId="0" operator="between" stopIfTrue="1">
      <formula>0</formula>
      <formula>0.6999</formula>
    </cfRule>
  </conditionalFormatting>
  <conditionalFormatting sqref="W14">
    <cfRule type="cellIs" priority="325" dxfId="2" operator="between" stopIfTrue="1">
      <formula>0.9</formula>
      <formula>1</formula>
    </cfRule>
    <cfRule type="cellIs" priority="326" dxfId="1" operator="between" stopIfTrue="1">
      <formula>0.7</formula>
      <formula>0.8999</formula>
    </cfRule>
    <cfRule type="cellIs" priority="327" dxfId="0" operator="between" stopIfTrue="1">
      <formula>0</formula>
      <formula>0.6999</formula>
    </cfRule>
  </conditionalFormatting>
  <conditionalFormatting sqref="W14">
    <cfRule type="cellIs" priority="328" dxfId="2" operator="between" stopIfTrue="1">
      <formula>0.9</formula>
      <formula>1</formula>
    </cfRule>
    <cfRule type="cellIs" priority="329" dxfId="1" operator="between" stopIfTrue="1">
      <formula>0.7</formula>
      <formula>0.8999</formula>
    </cfRule>
    <cfRule type="cellIs" priority="330" dxfId="0" operator="between" stopIfTrue="1">
      <formula>0</formula>
      <formula>0.6999</formula>
    </cfRule>
  </conditionalFormatting>
  <conditionalFormatting sqref="K60">
    <cfRule type="cellIs" priority="331" dxfId="2" operator="between" stopIfTrue="1">
      <formula>0.9</formula>
      <formula>1.05</formula>
    </cfRule>
    <cfRule type="cellIs" priority="332" dxfId="1" operator="between" stopIfTrue="1">
      <formula>0.7</formula>
      <formula>0.8999</formula>
    </cfRule>
    <cfRule type="cellIs" priority="333" dxfId="0" operator="between" stopIfTrue="1">
      <formula>0</formula>
      <formula>0.6999</formula>
    </cfRule>
  </conditionalFormatting>
  <conditionalFormatting sqref="K60">
    <cfRule type="cellIs" priority="334" dxfId="2" operator="between" stopIfTrue="1">
      <formula>0.9</formula>
      <formula>1.05</formula>
    </cfRule>
    <cfRule type="cellIs" priority="335" dxfId="1" operator="between" stopIfTrue="1">
      <formula>0.7</formula>
      <formula>0.8999</formula>
    </cfRule>
    <cfRule type="cellIs" priority="336" dxfId="0" operator="between" stopIfTrue="1">
      <formula>0</formula>
      <formula>0.6999</formula>
    </cfRule>
  </conditionalFormatting>
  <conditionalFormatting sqref="N60">
    <cfRule type="cellIs" priority="337" dxfId="2" operator="between" stopIfTrue="1">
      <formula>0.9</formula>
      <formula>1.05</formula>
    </cfRule>
    <cfRule type="cellIs" priority="338" dxfId="1" operator="between" stopIfTrue="1">
      <formula>0.7</formula>
      <formula>0.899</formula>
    </cfRule>
    <cfRule type="cellIs" priority="339" dxfId="0" operator="between" stopIfTrue="1">
      <formula>0</formula>
      <formula>0.6999</formula>
    </cfRule>
  </conditionalFormatting>
  <conditionalFormatting sqref="W60">
    <cfRule type="cellIs" priority="340" dxfId="2" operator="between" stopIfTrue="1">
      <formula>0.9</formula>
      <formula>1</formula>
    </cfRule>
    <cfRule type="cellIs" priority="341" dxfId="1" operator="between" stopIfTrue="1">
      <formula>0.7</formula>
      <formula>0.8999</formula>
    </cfRule>
    <cfRule type="cellIs" priority="342" dxfId="0" operator="between" stopIfTrue="1">
      <formula>0</formula>
      <formula>0.6999</formula>
    </cfRule>
  </conditionalFormatting>
  <conditionalFormatting sqref="Q60">
    <cfRule type="cellIs" priority="343" dxfId="2" operator="between" stopIfTrue="1">
      <formula>0.9</formula>
      <formula>1.05</formula>
    </cfRule>
    <cfRule type="cellIs" priority="344" dxfId="1" operator="between" stopIfTrue="1">
      <formula>0.7</formula>
      <formula>0.8999</formula>
    </cfRule>
    <cfRule type="cellIs" priority="345" dxfId="0" operator="between" stopIfTrue="1">
      <formula>0</formula>
      <formula>0.6999</formula>
    </cfRule>
  </conditionalFormatting>
  <conditionalFormatting sqref="Q60">
    <cfRule type="cellIs" priority="346" dxfId="2" operator="between" stopIfTrue="1">
      <formula>0.9</formula>
      <formula>1.05</formula>
    </cfRule>
    <cfRule type="cellIs" priority="347" dxfId="1" operator="between" stopIfTrue="1">
      <formula>0.7</formula>
      <formula>0.8999</formula>
    </cfRule>
    <cfRule type="cellIs" priority="348" dxfId="0" operator="between" stopIfTrue="1">
      <formula>0</formula>
      <formula>0.6999</formula>
    </cfRule>
  </conditionalFormatting>
  <conditionalFormatting sqref="T60">
    <cfRule type="cellIs" priority="349" dxfId="2" operator="between" stopIfTrue="1">
      <formula>0.9</formula>
      <formula>1.05</formula>
    </cfRule>
    <cfRule type="cellIs" priority="350" dxfId="1" operator="between" stopIfTrue="1">
      <formula>0.7</formula>
      <formula>0.899</formula>
    </cfRule>
    <cfRule type="cellIs" priority="351" dxfId="0" operator="between" stopIfTrue="1">
      <formula>0</formula>
      <formula>0.6999</formula>
    </cfRule>
  </conditionalFormatting>
  <printOptions/>
  <pageMargins left="0.7875" right="0.5902777777777778" top="1.0527777777777778" bottom="1.0527777777777778" header="0.7875" footer="0.7875"/>
  <pageSetup firstPageNumber="1" useFirstPageNumber="1" horizontalDpi="300" verticalDpi="300" orientation="landscape" scale="43"/>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dimension ref="A1:A1"/>
  <sheetViews>
    <sheetView zoomScale="75" zoomScaleNormal="75" zoomScalePageLayoutView="0" workbookViewId="0" topLeftCell="A1">
      <selection activeCell="A1" sqref="A1"/>
    </sheetView>
  </sheetViews>
  <sheetFormatPr defaultColWidth="11.57421875" defaultRowHeight="12.75" customHeight="1"/>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7421875" defaultRowHeight="12.75" customHeight="1"/>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Oscar Alfonso Camacho Galvis</cp:lastModifiedBy>
  <dcterms:modified xsi:type="dcterms:W3CDTF">2017-09-14T19:25:01Z</dcterms:modified>
  <cp:category/>
  <cp:version/>
  <cp:contentType/>
  <cp:contentStatus/>
</cp:coreProperties>
</file>