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345" tabRatio="182" activeTab="0"/>
  </bookViews>
  <sheets>
    <sheet name="Hoja1" sheetId="1" r:id="rId1"/>
    <sheet name="Hoja2" sheetId="2" r:id="rId2"/>
    <sheet name="Hoja3" sheetId="3" r:id="rId3"/>
  </sheets>
  <definedNames>
    <definedName name="_xlfn.IFERROR" hidden="1">#NAME?</definedName>
    <definedName name="_xlfn_IFERROR">#N/A</definedName>
    <definedName name="_xlnm.Print_Area" localSheetId="0">'Hoja1'!$D$12:$AD$63</definedName>
    <definedName name="_xlnm.Print_Titles" localSheetId="0">'Hoja1'!$8:$9</definedName>
  </definedNames>
  <calcPr fullCalcOnLoad="1"/>
</workbook>
</file>

<file path=xl/sharedStrings.xml><?xml version="1.0" encoding="utf-8"?>
<sst xmlns="http://schemas.openxmlformats.org/spreadsheetml/2006/main" count="857" uniqueCount="536">
  <si>
    <t>SECRETARÍA DISTRITAL DE GOBIERNO</t>
  </si>
  <si>
    <t>FORMATO DE FORMULACIÓN Y SEGUIMIENTO DE PLANES DE GESTIÓN</t>
  </si>
  <si>
    <t>VIGENCIA 2016</t>
  </si>
  <si>
    <t>MISIÓN:</t>
  </si>
  <si>
    <t xml:space="preserve">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t>
  </si>
  <si>
    <t>DEPENDENCIA</t>
  </si>
  <si>
    <t>Alcaldía Local de</t>
  </si>
  <si>
    <t>FECHA DE FORMULACION DD/MM/AA</t>
  </si>
  <si>
    <t>RESPONSABLE DEPENDENCIA</t>
  </si>
  <si>
    <t xml:space="preserve">Alcalde Local de </t>
  </si>
  <si>
    <t>OBJETIVO ESTRATÉGICO</t>
  </si>
  <si>
    <t>OBJETIVO DE CALIDAD</t>
  </si>
  <si>
    <t>PROCESO</t>
  </si>
  <si>
    <t>Identificación Meta Especifica</t>
  </si>
  <si>
    <t>META PROCESO</t>
  </si>
  <si>
    <t>POND META</t>
  </si>
  <si>
    <t>ESTRUCTURA DEL INDICADOR</t>
  </si>
  <si>
    <t>Tipo de Anualización</t>
  </si>
  <si>
    <t>CUANTIFICACIÓN DE LA META</t>
  </si>
  <si>
    <t>INDICADOR</t>
  </si>
  <si>
    <t>I</t>
  </si>
  <si>
    <t>II</t>
  </si>
  <si>
    <t>III</t>
  </si>
  <si>
    <t>IV</t>
  </si>
  <si>
    <t>ANUAL</t>
  </si>
  <si>
    <t>Avance Anual Plan de Gestión</t>
  </si>
  <si>
    <t>NOMBRE</t>
  </si>
  <si>
    <t>DEFINICIÓN</t>
  </si>
  <si>
    <t>FÓRMULA</t>
  </si>
  <si>
    <t>TIPO DE INDICADOR</t>
  </si>
  <si>
    <t>FUENTE DE DATOS DE INDICADOR</t>
  </si>
  <si>
    <t>OBSERVACIONES</t>
  </si>
  <si>
    <t>Prog</t>
  </si>
  <si>
    <t>Eject</t>
  </si>
  <si>
    <t>% Eject</t>
  </si>
  <si>
    <t>NUMERADOR ( Nombre de la Variable)</t>
  </si>
  <si>
    <t>DENOMINADOR ( Nombre de la variable)</t>
  </si>
  <si>
    <t>TRIMESTRE I</t>
  </si>
  <si>
    <t>TRIMESTRE II</t>
  </si>
  <si>
    <t>TRIMESTRE III</t>
  </si>
  <si>
    <t>TRIMESTRE IV</t>
  </si>
  <si>
    <t>TIPO DE PROCESOS: ESTRATÉGICOS</t>
  </si>
  <si>
    <t>Programado</t>
  </si>
  <si>
    <t>Ejecutado</t>
  </si>
  <si>
    <t>Análisis de avance</t>
  </si>
  <si>
    <t>Medio de verificación.</t>
  </si>
  <si>
    <t>Mejorar y fortalecer la capacidad institucional en el marco de la modernización de la gestión administrativa que permita el cumplimiento de su que hacer misional</t>
  </si>
  <si>
    <t>GESTIÓN DE COMUNICACIONES</t>
  </si>
  <si>
    <t>Realizar 8 campañas comunicativas orientadas a difundir los servicios institucionales y promover el control social. (Meta nivel local)</t>
  </si>
  <si>
    <t>Cantidad</t>
  </si>
  <si>
    <t>Suma</t>
  </si>
  <si>
    <t>Campañas comunicativas realizadas</t>
  </si>
  <si>
    <t xml:space="preserve">El indicador mide la cantidad de campañas de comunicación realizadas en relación a su programación, las mimas están orientadas a difundir servicios institucionales u orientadas a promover el control social </t>
  </si>
  <si>
    <t>N° de campañas realizadas</t>
  </si>
  <si>
    <t>N° de campañas programadas</t>
  </si>
  <si>
    <t>Eficacia</t>
  </si>
  <si>
    <t xml:space="preserve">Cantidad </t>
  </si>
  <si>
    <t>Plan de comunicación formulado para la generación, acceso y democratización de la información</t>
  </si>
  <si>
    <t xml:space="preserve">El indicador mide la formulación del plan de comunicaciones en relación a la fecha programada para su formulación. </t>
  </si>
  <si>
    <t>N° de planes de comunicación formulados</t>
  </si>
  <si>
    <t>N° planes de comunicación Programados</t>
  </si>
  <si>
    <t>Formular 12 estrategias de comunicación externa  e interna para la entidad. (Meta nivel local).</t>
  </si>
  <si>
    <t>Estrategias de comunicación internas y externas formuladas</t>
  </si>
  <si>
    <t xml:space="preserve">El indicador mide la cantidad de estrategias de comunicación formuladas en relación a una cantidad determinada de estrategias programadas de tal manera que se cumplan con los procedimientos establecidos en el SIG. </t>
  </si>
  <si>
    <t>N° de estrategias  comunicativas Formuladas</t>
  </si>
  <si>
    <t>N° de estrategias comunicativas programadas</t>
  </si>
  <si>
    <t>TIPO DE PROCESOS DE APOYO</t>
  </si>
  <si>
    <t>GESTIÓN Y ADQUISICIÓN DE RECURSOS (LOCAL)</t>
  </si>
  <si>
    <t>Porcentaje</t>
  </si>
  <si>
    <t>Constante</t>
  </si>
  <si>
    <t>Modificaciones al Plan Anual de Adquisiciones, registradas en el SECOP y página web de la Alcaldía antes de iniciar el proceso contractual.</t>
  </si>
  <si>
    <t>El indicador mide el porcentaje de modificaciones al plan de adquisiciones que se  registran en el SECOP y página Web de la alcaldía antes del inicio del proceso contractual.
Decreto 1510 de 2013. Artículo 7°. Actualización del Plan Anual de Adquisiciones. La Entidad Estatal debe actualizar el Plan Anual de Adquisiciones por lo menos una vez durante su vigencia, en la forma y la oportunidad que para el efecto disponga Colombia Compra Eficiente. 
La Entidad Estatal debe actualizar el Plan Anual de Adquisiciones cuando: (i) haya ajustes en los cronogramas de adquisición, valores, modalidad de selección, origen de los recursos; (ii) para incluir nuevas obras, bienes y/o servicios; (iii) excluir obras, bienes y/o servicios; o (iv) modificar el presupuesto anual de adquisiciones
Manual de Contratación Local 2L-GAR-M1
Plan Anticorrupción y de Atención a la Ciudadanía</t>
  </si>
  <si>
    <t>N° de modificaciones al plan de adquisiciones registradas en el SECOP y página web de la Alcaldía antes de iniciar el proceso contractual</t>
  </si>
  <si>
    <t>N° de modificaciones aprobadas en comité de contratación</t>
  </si>
  <si>
    <t xml:space="preserve">Documento modificado en los aplicativos vigentes
</t>
  </si>
  <si>
    <t>Creciente</t>
  </si>
  <si>
    <t>Presupuesto de inversión comprometido</t>
  </si>
  <si>
    <t>El indicador mide el porcentaje del presupuesto de inversión, asignado a la vigencia, que se ha  comprometido de manera acumulada 
El presupuesto que se tiene en cuenta es el de inversión ( Código 3-3-1 Directa)</t>
  </si>
  <si>
    <t>Valor del presupuesto  de inversión comprometido</t>
  </si>
  <si>
    <t>Valor del presupuesto  inversión asignado a la vigencia</t>
  </si>
  <si>
    <r>
      <t xml:space="preserve">PREDIS
</t>
    </r>
    <r>
      <rPr>
        <sz val="10"/>
        <color indexed="8"/>
        <rFont val="Arial"/>
        <family val="2"/>
      </rPr>
      <t>Inversión(Código 3-3-1 Directa)</t>
    </r>
  </si>
  <si>
    <t>Girar el 29% del presupuesto de inversión asignado a la vigencia 2016</t>
  </si>
  <si>
    <t>Presupuesto de inversión girado</t>
  </si>
  <si>
    <t>El indicador mide el porcentaje del presupuesto de inversión, asignado a la vigencia, que se ha logrado girar  de manera acumulada 
El presupuesto que se tiene en cuenta es el de  inversión ( Código 3-3-1 Directa)</t>
  </si>
  <si>
    <t>Valor del presupuesto de inversión girado</t>
  </si>
  <si>
    <t>Valor del presupuesto de inversión asignado a la vigencia</t>
  </si>
  <si>
    <t>PREDIS
Inversión( Código 3-3-1 Directa)</t>
  </si>
  <si>
    <t>Obligaciones por pagar constituidas con recursos de la vigencia 2015 y años anteriores giradas 
(Inversión y funcionamiento)</t>
  </si>
  <si>
    <t>El indicador mide el porcentaje de giros de las obligaciones por pagar de las obligaciones constituidas  con recursos de la vigencia 2015 y años anteriores en inversión y funcionamiento 
Para obligaciones por pagar en funcionamiento se tendrá en cuenta el rubro (Código 3-1-8 Obligaciones por pagar) y para inversión el rubro (3-3-6 Obligaciones por pagar)</t>
  </si>
  <si>
    <t>Valor del giro las obligaciones por pagar en inversión y funcionamiento</t>
  </si>
  <si>
    <t>Valor de las obligaciones por pagar en inversión y funcionamiento.</t>
  </si>
  <si>
    <t>PREDIS
Funcionamiento (Código 3-1-8 Obligaciones por pagar)
Inversión
(3-3-6 Obligaciones por pagar)</t>
  </si>
  <si>
    <t xml:space="preserve">
Programación Anual de Caja (PAC) cumplido mensualmente</t>
  </si>
  <si>
    <t>El indicador mide el cumplimiento mensual de la programación del PAC</t>
  </si>
  <si>
    <t>Valor girado</t>
  </si>
  <si>
    <t xml:space="preserve">Valor programado
</t>
  </si>
  <si>
    <t>Bienes y elementos adquiridos por los proyectos de inversión ingresados en el aplicativo SAI Y SAE.</t>
  </si>
  <si>
    <t xml:space="preserve">El indicador mide el porcentaje de bienes y elementos para los proyectos de inversión que son ingresados al almacén a través del  aplicativo SAI y SAE </t>
  </si>
  <si>
    <t>N° de bienes y elementos ingresados en el aplicativo SAI Y SAE</t>
  </si>
  <si>
    <t>N° de bienes y elementos adquiridos para los proyectos de inversión</t>
  </si>
  <si>
    <t>SAI y SAE</t>
  </si>
  <si>
    <t xml:space="preserve"> la trazabilidad se evidencia a través de aplicativo Orfeo. en la medición no se incluyen los bienes perecederos tales como alimentos, los cuales no entran directamente a almacén </t>
  </si>
  <si>
    <t>El indicador mide el porcentaje de bienes y elementos legalizados para los proyectos de inversión que fueron ingresados al almacén a través del aplicativo SAI y SAE</t>
  </si>
  <si>
    <t xml:space="preserve"> N° de bienes y elementos legalizados en el lapso de tiempo establecido en la meta </t>
  </si>
  <si>
    <t>N°  de bienes y elementos ingresados en el aplicativo SAI Y SAE</t>
  </si>
  <si>
    <t xml:space="preserve"> La trazabilidad se evidencia a través de aplicativo Orfeo.
El tiempo máximo se toma de el mayor valor (de un conjunto de tiempos) de las salidas del almacén
</t>
  </si>
  <si>
    <t>TIPO DE PROCESOS MISIONALES</t>
  </si>
  <si>
    <t xml:space="preserve">Fortalecer la gobernabilidad local en materia policiva y administrativa, mediante acciones de prevención, inspección, vigilancia y control
Promover el acceso al sistema de justicia, mediante mecanismos efectivos, incluyentes y diferenciales que conlleven a la garantía de los derechos humanos individuales y colectivos. </t>
  </si>
  <si>
    <t>GESTIÓN NORMATIVA Y JURÍDICA LOCAL</t>
  </si>
  <si>
    <t xml:space="preserve">
Respuesta integral de las PQRS que llegan por régimen de obras, establecimientos de comercio, espacio publico y propiedad horizontal  </t>
  </si>
  <si>
    <t>El indicador mide el porcentaje de PQRS que que son respondidas de manera integral (Respuestas que contengan las entidades a las que se ha oficiado por competencia y/o Orden de trabajo), en relación a la cantidad de PQRS recibidas mensualmente.
Con el indicador se pretende medir la carga laboral de las coordinaciones jurídicas y las oficinas de obras.
Los PQRS cuyo tiempo legal (Periodo comprendido entre la radicación y respuesta ) se encuentre entre dos trimestres consecutivos, deberán pasar sus datos para el calculo del indicador para el trimestre inmediatamente posterior.</t>
  </si>
  <si>
    <t>N° de respuestas integrales emitidas mensualmente</t>
  </si>
  <si>
    <t>N° de PQRS recibidas mensualmente</t>
  </si>
  <si>
    <t>El indicador mide el porcentaje de  Expedientes en físico (activos) registrados en el aplicativo SI ACTÚA del 2015 y años anteriores en establecimientos de comercio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</si>
  <si>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establecimientos de comercio registrados en el aplicativo SI ACTUA </t>
  </si>
  <si>
    <t>N° de expedientes inventariados físicamente en Establecimientos de Comercio</t>
  </si>
  <si>
    <t>Formato Inventario expedientes plan de gestión</t>
  </si>
  <si>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t>
  </si>
  <si>
    <t>El indicador mide el porcentaje de  Expedientes en físico (activos) registrados en el aplicativo SI ACTÚA del 2015 y años anteriores en espacio público
Estos expedientes son los que en la actualidad no se encuentren registrados y hacen parte del inventario en físico
Para la fuente de datos del indicador, se utilizará el documento de apoyo denominad:  Formato Inventario expedientes plan de gestión</t>
  </si>
  <si>
    <t>N° de expedientes inventariados físicamente en Espacio Público</t>
  </si>
  <si>
    <t>El indicador mide el porcentaje de  Expedientes en físico (activos) registrados en el aplicativo SI ACTÚA del 2014 y años anteriores en Obras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</si>
  <si>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Obras registrados en el aplicativo SI ACTUA </t>
  </si>
  <si>
    <t>N° de expedientes inventariados físicamente en Obras</t>
  </si>
  <si>
    <t>Proferir 200 actos administrativos pertinentes al control en establecimientos de comercio y espacio público</t>
  </si>
  <si>
    <t>Actos administrativos proferidos pertinentes al control en establecimientos de comercio y espacio público</t>
  </si>
  <si>
    <r>
      <t xml:space="preserve">El indicador mide la cantidad de actos administrativos proferidos en relación con su programación
Los actos administrativos que se miden hacen referencia a:
</t>
    </r>
    <r>
      <rPr>
        <sz val="10"/>
        <color indexed="8"/>
        <rFont val="Arial"/>
        <family val="2"/>
      </rPr>
      <t>- formulación de cargos
- sanción
- archivo
- resuelve el recurso de reposición
- perdida de fuerza ejecutoria
Revocatoria
Este indicador obtiene datos del indicador de la meta 6</t>
    </r>
  </si>
  <si>
    <t>N° de Actos administrativos proferidos</t>
  </si>
  <si>
    <t>N° de Actos administrativos programados</t>
  </si>
  <si>
    <t xml:space="preserve">Los actos administrativos  se refieren a :
formulación de cargos
sanción
archivo
resuelve el recurso de reposición
perdida de fuerza ejecutoria
Revocatoria
la cuales se asumen firmadas por el alcalde local.
</t>
  </si>
  <si>
    <t>Fallar el 20% de las actuaciones administrativas con la primera decisión de fondo  en materia de establecimientos de comercio y espacio publico del 2015 y años anteriores</t>
  </si>
  <si>
    <t xml:space="preserve"> Actuaciones administrativas  en materia de establecimientos de comercio y espacio publico del 2015 y años anteriores falladas con la primera decisión de fondo </t>
  </si>
  <si>
    <t>El indicador mide el porcentaje de expedientes que se fallan con la primera decisión de fondo en relación con el total de expedientes pendientes de fallo 
Las actuaciones administrativas hacen referencia a Establecimientos de comercio y espacio público</t>
  </si>
  <si>
    <t>N°  actuaciones administrativas en espacio público y establecimientos de comercio falladas con la primera decisión de fondo</t>
  </si>
  <si>
    <t xml:space="preserve">N° .de expedientes en establecimientos de comercio y espacio público  inventariados físicamente
</t>
  </si>
  <si>
    <t xml:space="preserve">La primera decisión de fondo se refiere a: Resolución de sanción o resolución de archivo.
El objetivo consiste en la descongestión de las actuaciones administrativas
Se cuenta con 302 expedientes de E.C y 239 de E.P para un total de 595
20% equivale a 119 expedientes que se reportaran I. 30 II. 30 III. 30 y VI. 29 </t>
  </si>
  <si>
    <t>Proferir 130 actos administrativos pertinentes al régimen de obras</t>
  </si>
  <si>
    <t>Actos administrativos proferidos pertinentes al régimen de obras</t>
  </si>
  <si>
    <t xml:space="preserve">"El indicador mide la cantidad de actos administrativos proferidos en relación con su programación
- Auto de formulación de cargos
- Auto de pruebas
- Resolución de sanción
- resolución de archivo
- resolución que resuelve el recurso de reposición
- resolución de perdida de fuerza ejecutoria
- resoluciòn de revocatoria directa
Este indicador obtiene datos del indicador de la metas 8 y 9
</t>
  </si>
  <si>
    <t>Los actos administrativos se refieren a:
Auto de formulación de cargos
Auto de pruebas
Resolución de sanción
resolución de archivo
resolución que resuelve el recurso de reposición
resolución de perdida de fuerza ejecutoria
resoluciòn de revocatoria directa
la cuales se asumen firmadas por el alcalde local.</t>
  </si>
  <si>
    <t>Fallar 30% de las actuaciones administrativas  en materia de obras y urbanismo, aperturadas en el 2012 y años anteriores, con una resolución de conformidad con lo establecido legalmente con base en la labor de impulso procesal</t>
  </si>
  <si>
    <t>Actuaciones administrativas en materia de obras y urbanismo aperturadas entre el 2012 y años anteriores falladas con resolución</t>
  </si>
  <si>
    <t xml:space="preserve">El indicador mide el porcentaje de expedientes que se  fallan con una única resolución (Una sola medición por expediente)  en relación con el total de expedientes pendientes de fallo
  Las actuaciones son aquellas aperturadas en el 2012 y años anteriores
</t>
  </si>
  <si>
    <t>N°  actuaciones administrativas en obras y urbanismo falladas con resolución del 2012 y años anteriores.</t>
  </si>
  <si>
    <t>N° de expedientes en obras y urbanismo inventariados físicamente del 2012 y anteriores.</t>
  </si>
  <si>
    <t>Fallo con resolución se refiere a:
Archivo
Liquidación de Multas
Resolución de pago total
Resolución de acuerdo de pago
Revocatoria
Perdida de fuerza ejecutoria
Procedencia de recursos
Se asume como valida una vez firmada por el alcalde local 
Son 331 expedientes pendietes de fallo cuyo 30% equivalen a 99 expedientes</t>
  </si>
  <si>
    <t>Fallar  30% de las actuaciones administrativas con la primera decisión de fondo en materia de obras y urbanismo, aperturadas entre el 2013 al 2015, de conformidad con lo establecido legalmente con base en la labor de impulso procesal.</t>
  </si>
  <si>
    <t xml:space="preserve">Actuaciones administrativas en materia de obras y urbanismo del  2013 al 2015 falladas con la primera decisión de fondo  </t>
  </si>
  <si>
    <t>El indicador mide el porcentaje de expedientes que se  fallan con la primera decisión de fondo en relación con el total de expedientes pendientes de fallo
  Las actuaciones son aquellas aperturadas entre el 2013 al 2015
Las actuaciones administrativas hacen referencia a obras</t>
  </si>
  <si>
    <t>N°  actuaciones administrativas en obras y urbanismo falladas con la primera decisión de fondo del 2013 al 2015</t>
  </si>
  <si>
    <t>N° de expedientes en obras y urbanismo inventariados físicamente del  2013 al 2015</t>
  </si>
  <si>
    <t>Primer decisión se refiere a resolución:
Sanción
Archivo
Se asume como valida una vez firmada por el alcalde local
Hay un total de 100 cuyo 30% equivale a 30 expedientes</t>
  </si>
  <si>
    <t>Realizar 6 actividades de prevención en materia de control en establecimientos de comercio y espacio público</t>
  </si>
  <si>
    <t xml:space="preserve">Actividades de prevención realizadas en materia de control en establecimientos de comercio y espacio público  </t>
  </si>
  <si>
    <t>El indicador mide la cantidad de actividades de prevención en establecimientos de comercio y espacio público  y cuya finalidad consiste en disminuir la formalización de actuaciones administrativas ya sea mediante talleres en etapa preliminar o en actividades y/o talleres en campo. Lo anterior en relación a la cantidad de actividades programadas.</t>
  </si>
  <si>
    <t xml:space="preserve">N°   Actividades de prevención realizadas
</t>
  </si>
  <si>
    <t>N°  Actividades de prevención programadas</t>
  </si>
  <si>
    <t xml:space="preserve">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funcionamiento de establecimientos de comercio y espacio público
Se dará prioridad a actividades de prevención sobre el tema de operativos </t>
  </si>
  <si>
    <t xml:space="preserve">Realizar 4 actividades de prevención en materia de obras </t>
  </si>
  <si>
    <t>Actividades de prevención realizadas en materia de obras</t>
  </si>
  <si>
    <t>El indicador mide la cantidad de actividades de prevención en materia de obras  y cuya finalidad consiste en disminuir la formalización de actuaciones administrativas ya sea mediante talleres en etapa preliminar o en actividades y/o talleres en campo. Lo anterior en relación a la cantidad de actividades programadas.</t>
  </si>
  <si>
    <t>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régimen de obras.</t>
  </si>
  <si>
    <t>Operativos de control de infracciones, en establecimientos de comercio realizados</t>
  </si>
  <si>
    <t>El indicador mide el numero de operativos de control de infracciones establecimientos de comercio  realizados en relación con una cantidad de operativos programados</t>
  </si>
  <si>
    <t>N. de operativos de control en establecimientos de comercio realizados</t>
  </si>
  <si>
    <t>N. de operativos de control programados</t>
  </si>
  <si>
    <t>Los operativos que se realicen deben generar algún resultado o impacto, de igual manera se espera la participación de todas las entidades involucradas
La cantidad mínima de operativos a programar durante la vigencia es de 10</t>
  </si>
  <si>
    <t>Realizar 4 operativos de control de infracciones en obras y urbanismo</t>
  </si>
  <si>
    <t>Operativos de control de infracciones, en obras y urbanismo realizados</t>
  </si>
  <si>
    <t>El indicador mide el numero de operativos de control de infracciones al régimen de obras  realizados en relación con una cantidad de operativos programados</t>
  </si>
  <si>
    <t>N. de operativos de control de obras y urbanismo realizados</t>
  </si>
  <si>
    <t xml:space="preserve">Los operativos que se realicen deben generar algún resultado o impacto </t>
  </si>
  <si>
    <t>Operativos de control de infracciones, en espacio público realizados</t>
  </si>
  <si>
    <t>El indicador mide el numero de operativos de control de infracciones en espacio público realizados en relación con una cantidad de operativos programados</t>
  </si>
  <si>
    <t>N°  de operativos de control de espacio público realizados</t>
  </si>
  <si>
    <t>N°  de operativos de control de espacio público programados</t>
  </si>
  <si>
    <t>Los operativos que se realicen deben generar algún resultado o impacto, de igual manera se espera la participación de todas las entidades involucradas
La cantidad mínima de operativos a programar durante la vigencia es de 4</t>
  </si>
  <si>
    <t xml:space="preserve">Evitar 50% de las Peticiones y Quejas recibidas por la Secretaría General de Inspecciones  (PQRS, requerimientos recibidos de manera escrita y verbal) que vayan a reparto como acción policiva, mediante acciones de prevención o mediante Orientación directa  
</t>
  </si>
  <si>
    <t>Peticiones y quejas que no van a reparto como acción policiva por actividades de prevención o por orientación directa.</t>
  </si>
  <si>
    <t xml:space="preserve">El indicador mide el porcentaje de peticiones y quejas que no van a reparto como acciones policivas, lo anterior se logra  mediante actividades de prevención o por orientación directa recibidas mediante los siguientes canales:
(PQRS, Orfeo, Si actúa,  recibidas de manera directa de manera escrita o verbal) 
(como fuentes secundarias de datos para el calculo del indicador se podrán utilizar  documento de apoyo tales como: planillas de atención al usuario, reportes del SIDICCO, libros y  actas)
El remanente de la presente meta pasa a ser el denominador de la meta asociada a querellas y contravenciones repartidas a las inspecciones de policía para el 2016
</t>
  </si>
  <si>
    <t>N° de Peticiones  y quejas (PQRS, Orfeo  y SI ACTÙA recibidas de manera directa de manera escrita o verbal) que no van a reparto como acción policiva</t>
  </si>
  <si>
    <t>N° de Ciudadanos atendidos con registro en ORFEO Y/O SI- ACTUÁ Y/O SDQS</t>
  </si>
  <si>
    <t>Efectividad</t>
  </si>
  <si>
    <t>SDQS, Orfeo Y SI-ACTÚA</t>
  </si>
  <si>
    <t xml:space="preserve">El resultado o efecto  esperado de la meta consiste en evitar que se incremente el numero de acciones policivas que entran a reparto producto de la orientación directa o mediante actividades de prevención. </t>
  </si>
  <si>
    <t>Emitir 60% de las decisiones que pongan fin a las acciones policivas radicadas del 2015 y años anteriores</t>
  </si>
  <si>
    <t>Decisiones emitidas que pongan fin a las acciones policivas radicadas del 2015 y años anteriores</t>
  </si>
  <si>
    <t>El indicador mide el porcentaje de procesos policivos finalizados mediante prescripción, desistimiento, conciliación, caducidad o fallo, en relación con el inventario de querellas y contravenciones activas del 2015 y años anteriores que están pendientes de una decisión final.</t>
  </si>
  <si>
    <t>N° de decisiones emitidas que pongan fin a las acciones policivas radicadas en el 2015 y años anteriores</t>
  </si>
  <si>
    <t>N° de querellas y contravenciones  activas al 31 de diciembre del 2015</t>
  </si>
  <si>
    <t>Decisión se refiere a prescripción, desistimiento, conciliación, caducidad, fallo.</t>
  </si>
  <si>
    <t xml:space="preserve">Emitir 50% de las decisiones que pongan fin a las acciones policivas radicadas en el 2016 </t>
  </si>
  <si>
    <t xml:space="preserve"> Decisiones emitidas que pongan fin a los proceso radicados en la vigencia 2016</t>
  </si>
  <si>
    <t>El indicador mide el porcentaje de procesos policivos finalizados mediante prescripción, desistimiento, conciliación, caducidad o fallo, en relación con las querellas y contravenciones activas y radicadas en 2016
(El denominador del indicador corresponde a procesos policivos que ingresan por reparto)</t>
  </si>
  <si>
    <t>N°  de decisiones emitidas que pongan fin a las acciones policivas radicadas en el 2016</t>
  </si>
  <si>
    <t>N°  de procesos policivos radicados y activos en la vigencia 2016</t>
  </si>
  <si>
    <t>Orfeo o SI-ACTÚA</t>
  </si>
  <si>
    <t>Lograr en 15 días la realización de la audiencia de conciliación, Secretaría General de las Inspecciones de Policía o Corregidores (tiempo maximo)</t>
  </si>
  <si>
    <t>El indicador mide el promedio de días en el cual se están llevando a cabo las audiencias de conciliación efectivamente realizadas
Los días para la medición del indicador se asumen como días hábiles</t>
  </si>
  <si>
    <t>N° de Audiencias de conciliación realizadas.</t>
  </si>
  <si>
    <t>Eficiencia</t>
  </si>
  <si>
    <t>La meta hace mención a las audiencias efectivamente realizadas.
La programación debe realizarse con base en el promedio histórico.</t>
  </si>
  <si>
    <t>Evacuar XXX% de los procesos generados por retención de bienes por la ocupación del espacio público</t>
  </si>
  <si>
    <t>Procesos generados por retención de bienes por la ocupación del espacio público evacuados</t>
  </si>
  <si>
    <t>El indicador mide el porcentaje de procesos evacuados que se reciban durante el trimestre y que son  generados por por retención de bienes por la ocupación indebida del espacio público 
Para evacuar se acude a:
Devolución 
Destrucción
Donación</t>
  </si>
  <si>
    <t xml:space="preserve">N. de procesos evacuados </t>
  </si>
  <si>
    <t xml:space="preserve">N. de procesos recibidos durante el trimestre
</t>
  </si>
  <si>
    <r>
      <t xml:space="preserve"> </t>
    </r>
    <r>
      <rPr>
        <sz val="10"/>
        <rFont val="Arial"/>
        <family val="2"/>
      </rPr>
      <t xml:space="preserve">La meta hace referencia a evitar la acumulación  de los elementos en bodega, igualmente mide la evacuación de los elementos por un proceso generado por la utilización indebida del espacio público; Cada persona, infractor o vendedor tiene un proceso independiente. </t>
    </r>
  </si>
  <si>
    <t xml:space="preserve">Garantizar las condiciones de convivencia pacífica, seguridad humana, el ejercicio de derechos y libertades para contribuir al mejoramiento de la calidad de vida en Bogotá
Promover el acceso al sistema de justicia, mediante mecanismos efectivos, incluyentes y diferenciales que conlleven a la garantía de los derechos humanos individuales y colectivos. </t>
  </si>
  <si>
    <t>Establecer el índice de satisfacción de nuestros usuarios y beneficiarios de los procesos, con el fin de contribuir a mejorar la calidad de vida de las personas del Distrito Capital</t>
  </si>
  <si>
    <t>GESTIÓN PARA LA CONVIVENCIA Y SEGURIDAD INTEGRAL</t>
  </si>
  <si>
    <t>Motivar a 450 personas para que cuenten con herramientas en el manejo adecuado de los conflictos</t>
  </si>
  <si>
    <t>Personas Motivadas en  herramientas para el manejo adecuado de conflictos</t>
  </si>
  <si>
    <t>El indicador mide la cantidad de personas motivadas en herramientas que les permitan manejar adecuadamente los conflictos, lo anterior en relación con la programación de una cantidad de personas determinada trimestralmente</t>
  </si>
  <si>
    <t>Número de  personas motivadas</t>
  </si>
  <si>
    <t>Número de personas programadas</t>
  </si>
  <si>
    <t>Realizar 50 acompañamientos a procesos sociales de los AVCC  para mejorar los servicios prestados a la comunidad</t>
  </si>
  <si>
    <t xml:space="preserve">Acompañamientos realizados a procesos sociales de los AVCC </t>
  </si>
  <si>
    <t>El indicador mide la cantidad de Acompañamientos realizados a procesos sociales de los AVCC (Reuniones y visitas a PA) con el fin de mejorar el servicio, lo anterior en relación con la programación de una cantidad determinada de acompañamientos.</t>
  </si>
  <si>
    <t>N°  de acompañamientos realizados a procesos sociales de los AVCC</t>
  </si>
  <si>
    <t>N° de acompañamientos programados a procesos sociales de los AVCC</t>
  </si>
  <si>
    <r>
      <t>Alcanzar el</t>
    </r>
    <r>
      <rPr>
        <sz val="10"/>
        <color indexed="10"/>
        <rFont val="Arial"/>
        <family val="2"/>
      </rPr>
      <t xml:space="preserve"> 85</t>
    </r>
    <r>
      <rPr>
        <sz val="10"/>
        <color indexed="8"/>
        <rFont val="Arial"/>
        <family val="2"/>
      </rPr>
      <t>% en el nivel de satisfacción del servicio de todo el proceso de mediación institucional</t>
    </r>
  </si>
  <si>
    <t xml:space="preserve">Nivel alcanzado de satisfacción del servicio de todo el proceso de mediación institucional </t>
  </si>
  <si>
    <t>El indicador mide el nivel de satisfacción del servicio sobre una base numérica de tres preguntas que se evalúan de 1 a 5.
La puntuación obtenida es la suma de todos los puntos obtenidos en los formatos y esto se divide sobre la puntuación máxima a obtener (N° de formatos * 15) este es el denominador asumiendo que todos los que registran el formato califican todas las preguntas con una puntuación de 5.</t>
  </si>
  <si>
    <r>
      <t xml:space="preserve">Sumatoria de puntuación obtenida en todos los  </t>
    </r>
    <r>
      <rPr>
        <sz val="10"/>
        <rFont val="Arial"/>
        <family val="2"/>
      </rPr>
      <t>Formatos de consulta sobre satisfacción del servicio</t>
    </r>
  </si>
  <si>
    <t xml:space="preserve"> (N° de  Formatos de consulta sobre satisfacción del servicio)*15</t>
  </si>
  <si>
    <t>Formato tabulación encuesta del servicio de mediación</t>
  </si>
  <si>
    <t xml:space="preserve">Realizar 12 actividades orientadas a la prevención de la conflictividad de cada localidad </t>
  </si>
  <si>
    <t>Actividades de prevención realizadas, basadas en la conflictividad de cada localidad</t>
  </si>
  <si>
    <t xml:space="preserve">El indicador mide la cantidad de actividades de prevención enfocadas a una conflictividad determinada de cada localidad y que no se suplen con las actividades de prevención de las UMC, Secretarias de Inspecciones e Inspecciones de policía. Las actividades se desarrollan en relación con una cantidad de actividades programada durante la vigencia
</t>
  </si>
  <si>
    <t xml:space="preserve">N°  de actividades de prevención realizadas
</t>
  </si>
  <si>
    <t>N°  de actividades de prevención programadas</t>
  </si>
  <si>
    <t xml:space="preserve">Se realizaran 12 encuentros por UPZ orientadas a la prevención de la conflictividad </t>
  </si>
  <si>
    <t xml:space="preserve">Realizar 4 actividades de promoción que permitan posicionar los servicios de las casas de justicia (afiches, plegables, web, etc)
</t>
  </si>
  <si>
    <t>Actividades de promoción realizadas que permitan posicionar los servicios de las casas de justicia (afiches, plegables, web, etc)</t>
  </si>
  <si>
    <t>El indicador mide la cantidad de actividades de promoción del portafolio de servicios de las casas de justicia. Lo anterior en relación a una cantidad de actividades programadas.</t>
  </si>
  <si>
    <t>N. de actividades de promoción realizadas</t>
  </si>
  <si>
    <t xml:space="preserve"> N. de actividades de promoción programadas</t>
  </si>
  <si>
    <t>Actividades de atención extra murales o en las casas de justicia móvil realizadas</t>
  </si>
  <si>
    <t>El indicador mide la cantidad de actividades de atención a los ciudadanos en marco del programa Casa de Justicia, la cual se puede desarrollar bajo el mecanismo de Casa de Justicia Móvil, o mediante la atención extramural. Lo anterior en relación con una cantidad determinada de actividades programadas.</t>
  </si>
  <si>
    <t>N. de actividades de atención extra murales o en las casas de justicia móvil realizadas</t>
  </si>
  <si>
    <t>N. de actividades de atención extra murales o en las casas de justicia móvil programadas</t>
  </si>
  <si>
    <t>Acciones de sensibilización para el acatamiento voluntario en normas de convivencia realizadas</t>
  </si>
  <si>
    <t>El indicador mide la cantidad de acciones de sensibilización que realizan los secretarios generales de inspecciones para para el acatamiento voluntario en normas de convivencia con el fin de contribuir con la prevención de las infracciones. Lo anterior en relación con una cantidad determinada de acciones programadas
Normas de Convivencia:
- Código Nacional y Distrital de policía
- Normas de Comparendo Ambiental (decreto 349 de 2014)
-Ley 746 de 2002
-  Ley 675 de 2001</t>
  </si>
  <si>
    <t>N. de acciones de sensibilización realizadas</t>
  </si>
  <si>
    <t>N. de acciones de sensibilización programadas.</t>
  </si>
  <si>
    <r>
      <t xml:space="preserve">Formular </t>
    </r>
    <r>
      <rPr>
        <sz val="10"/>
        <color indexed="10"/>
        <rFont val="Arial"/>
        <family val="2"/>
      </rPr>
      <t xml:space="preserve">1 </t>
    </r>
    <r>
      <rPr>
        <sz val="10"/>
        <color indexed="8"/>
        <rFont val="Arial"/>
        <family val="2"/>
      </rPr>
      <t>PICS local con base en el PICS distrital debidamente aprobado por el consejo local de seguridad</t>
    </r>
  </si>
  <si>
    <t>Plan integral de seguridad y convivencia  ciudadana formulado con base en el PICS Distrital.</t>
  </si>
  <si>
    <t>El indicador mide si el PICS local se encuentra formulado con base en el PICS distrital  y que esté debidamente aprobado por el consejo local de seguridad. Lo anterior en relación al periodo de tiempo que se programe la formulación y aprobación.</t>
  </si>
  <si>
    <t>Numero de planes Integrales de Seguridad y Convivencia Formulados</t>
  </si>
  <si>
    <t xml:space="preserve">Numero de planes Integrales de Seguridad y Convivencia programados </t>
  </si>
  <si>
    <t>Se recomienda que el PICS se formule y se apruebe antes durante el primer semestre del año.</t>
  </si>
  <si>
    <r>
      <t xml:space="preserve">Implementar el </t>
    </r>
    <r>
      <rPr>
        <sz val="10"/>
        <color indexed="10"/>
        <rFont val="Arial"/>
        <family val="2"/>
      </rPr>
      <t>100</t>
    </r>
    <r>
      <rPr>
        <sz val="10"/>
        <color indexed="8"/>
        <rFont val="Arial"/>
        <family val="2"/>
      </rPr>
      <t>% de las acciones del plan de acción de convivencia y seguridad de la vigencia 2015</t>
    </r>
  </si>
  <si>
    <t xml:space="preserve">Acciones implementadas en el 
Plan de acción del Consejo Local de seguridad  </t>
  </si>
  <si>
    <t xml:space="preserve">El indicador mide la implementación del plan de acción del consejo local de seguridad de la vigencia 2016 para el cumplimiento de los objetivos del PICS.
La implementación se refiere a la ejecución de las acciones establecidas y programadas para toda la vigencia en el plan de acción. La cantidad total de acciones previstas en el año pueden variar a medida que pasen los trimestres. 
Una actividad en el plan esta compuesta por una serie de acciones, en este sentido los datos para la medición del indicador depende de las acciones mas no de la actividades </t>
  </si>
  <si>
    <t>N° de acciones implementadas</t>
  </si>
  <si>
    <t>N°  de acciones programadas en el plan de acción</t>
  </si>
  <si>
    <t>PLAN DE ACCIÓN DEL CONSEJO LOCAL DE SEGURIDAD.</t>
  </si>
  <si>
    <t>El plan de acción se articula con el PICS
En caso de no contar con el PICSC debidamente aprobado, se realiza la medición con el plan de acción definido por el Consejo Local de Seguridad.
Se realizaran 12 acciones al año como conferencias, capacitaciones, trabajos con la mesa local de barras y trabajos con entornos escolares; se desarrollaran 3 por trimestre que seria el equivalente a 25% trimestral.</t>
  </si>
  <si>
    <r>
      <t xml:space="preserve">Implementar el </t>
    </r>
    <r>
      <rPr>
        <sz val="10"/>
        <color indexed="10"/>
        <rFont val="Arial"/>
        <family val="2"/>
      </rPr>
      <t>100 %</t>
    </r>
    <r>
      <rPr>
        <sz val="10"/>
        <color indexed="8"/>
        <rFont val="Arial"/>
        <family val="2"/>
      </rPr>
      <t xml:space="preserve"> de las acciones del plan de acci</t>
    </r>
    <r>
      <rPr>
        <sz val="10"/>
        <rFont val="Arial"/>
        <family val="2"/>
      </rPr>
      <t xml:space="preserve">ón del Consejo Local de Gestión del Riesgo y Cambio Climático
</t>
    </r>
  </si>
  <si>
    <t xml:space="preserve"> Acciones implementadas del Plan de acción del Consejo Local de Gestión del Riesgo y Cambio Climático</t>
  </si>
  <si>
    <t xml:space="preserve">El indicador mide la implementación del plan de acción del consejo local de gestión del riesgo y cambio climático de la vigencia 2016 para la gestión del riesgo en las localidades 
La implementación se refiere a la ejecución de las acciones establecidas y programadas para toda la vigencia en el plan de acción. La cantidad total de acciones previstas en el año pueden variar a medida que pasen los trimestres. 
Una actividad en el plan esta compùesta por una serie de acciones, en este sentido los datos para la mediciòn del indicador depende de las acciones mas no de la actividades </t>
  </si>
  <si>
    <t>N. de acciones implementadas</t>
  </si>
  <si>
    <t>PLAN DE ACCION DEL CLGRCC</t>
  </si>
  <si>
    <t>Articular la gestión entre los diferentes sectores del distrito, entidades regionales y nacionales, con el fin de mejorar la capacidad de respuesta en el territorio y dar cumplimiento al plan de desarrollo distrital y los planes de desarrollo local</t>
  </si>
  <si>
    <t>Formular e implementar estrategias que generen sinergia entre las entidades del Sector Gobierno, Seguridad y Convivencia, con el fin de hacer eficaz y eficiente la gestion del mismo</t>
  </si>
  <si>
    <t>GESTIÓN PARA EL DESARROLLO LOCAL</t>
  </si>
  <si>
    <t>Lograr 90% de avance del cumplimiento físico en el plan de desarrollo</t>
  </si>
  <si>
    <t>Avance del cumplimiento físico logrado en el plan de desarrollo</t>
  </si>
  <si>
    <t>El indicador mide el avance en el cumplimiento físico del plan de desarrollo local según el porcentaje que arroje la matriz MUSI (Hoja AFP - Avance PDL (Ejecución real))</t>
  </si>
  <si>
    <t>% del avance en el cumplimiento Físico</t>
  </si>
  <si>
    <t>MATRIZ MUSI
Hoja AFP - Avance PDL (Ejecución real)</t>
  </si>
  <si>
    <t xml:space="preserve">Esta meta hará referencia al cumplimiento físico del plan de desarrollo, La magnitud de la meta hará referencia al avance acumulado de ejecución en el plan de desarrollo (Cuatrienio). </t>
  </si>
  <si>
    <t xml:space="preserve">Lograr que 40%  de las entidades participen en el ejercicio ISO 18091  en la mesa de entrega de evidencias  </t>
  </si>
  <si>
    <t>Porcentaje de entidades participantes en el ejercicio ISO 18091</t>
  </si>
  <si>
    <t>El indicador mide el porcentaje de entidades participantes  en el ejercicio ISO 18091 (Primer trimestre antes de rendición de cuentas)</t>
  </si>
  <si>
    <t>N° de entidades participantes</t>
  </si>
  <si>
    <t xml:space="preserve"> N° de entidades convocadas</t>
  </si>
  <si>
    <t>EXPEDIENTE ISO 18091</t>
  </si>
  <si>
    <t xml:space="preserve">Esta meta contempla el desarrollo de acciones relacionadas con los componentes que involucran la conformación del proceso de pactos que se desarrolla en el ultimo trimestre del año  y que conlleva la solicitud de información por parte de los integrantes del observatorio en el primer trimestre del año al proceso  verificación de información para el desarrollo de el informe cualitativo del observatorio ciudadano en el marco de la rendición de cuentas,  razón por la cual quedan distribuidas de esta manera el cumplimiento del 50% durante estos dos periodos. </t>
  </si>
  <si>
    <t>Aumentar en un 50% el porcentaje de indicadores en verde de la vigencia 2016 en comparación con la vigencia 2015 o de la vigencia anterior que cuente con información. lo anterior, en el marco del ejercicio de la norma ISO 18091</t>
  </si>
  <si>
    <t xml:space="preserve">Aumento en el  Porcentaje de indicadores en verde </t>
  </si>
  <si>
    <t>El indicador mide el incremento en el porcentaje de indicadores en verde de la vigencia 2016 en relación con el porcentaje obtenido en la vigencia 2015 u otra vigencia que tenga definido el dato para la comparación (esto último, siempre y cuando no exista el dato para 2015). El objeto del indicador es el de medir la mejora en los resultados del ejercicio de la norma ISO 18091</t>
  </si>
  <si>
    <t>Porcentaje de indicadores en verde de la vigencia 2016</t>
  </si>
  <si>
    <t>Porcentaje de indicadores en verde de la vigencia 2015 o de la vigencia que cuente con información</t>
  </si>
  <si>
    <t xml:space="preserve">Linea base : Porcentaje de indicadores en verde de la vigencia 2014 u otra vigencia que cuente con el dato de comparación.
Linea base : Porcentaje de indicadores en verde de la vigencia 2015 (N1)  menos porcentaje de Indicadores de la Vigencia 2014  (N2) el cual entrega el dato de comparación de la vigencia (N3)
N1- N2= N3 
</t>
  </si>
  <si>
    <t xml:space="preserve">Realizar el mantenimiento de 10 km/carril de la malla vial local </t>
  </si>
  <si>
    <t>KM/carril – mantenimiento realizado</t>
  </si>
  <si>
    <t>EL INDICADOR NOS MIDE LOS Km/carril con mantenimiento DURANTE EL AÑO 2016 CON RECURSOS DE VIGENCIAS 2015-2016. SON ACCIONES DE MOVILIDAD QUE LE PERMITE A LA COMUNIDAD MEJORAR SU ENTORNO, CALIDAD DE VIDA Y LA INTERVENCIÓN ES MUY ACELERADA.</t>
  </si>
  <si>
    <t>KILOMETRO CARRIL con mantenimiento rehabilitado</t>
  </si>
  <si>
    <t>KILOMETRO CARRIL PROGRAMADO</t>
  </si>
  <si>
    <t>EFICACIA</t>
  </si>
  <si>
    <t>EN 2015 SE rehabiliraton 13,5 KM/CARRIL APROX.</t>
  </si>
  <si>
    <t>AGENCIAMIENTO DE LA POLÍTICA PÚBLICA EN LO LOCAL</t>
  </si>
  <si>
    <t>Elaborar 1 plan de acción en el primer trimestre para la vigencia 2016</t>
  </si>
  <si>
    <t>definir plan de accion 2016 en el consejo local de gobierno</t>
  </si>
  <si>
    <t>de acuerdo con las plíticas que se establecerá desde la acladía mayor y la Secretaría de Gobierno se determinara las acciones y metodologia para lograr la aplicación de la política pública en lo local</t>
  </si>
  <si>
    <t>plan de accion aprobado</t>
  </si>
  <si>
    <t xml:space="preserve">plan de acción realizado </t>
  </si>
  <si>
    <t xml:space="preserve">Se define el plan deacción producto de la trancición </t>
  </si>
  <si>
    <t>GESTIÓN DE 
COMUNICACIONES</t>
  </si>
  <si>
    <t>GESTIÓN Y ADQUISICIÓN
 DE RECURSOS</t>
  </si>
  <si>
    <t>GESTIÓN NORMATIVA 
Y JURÍDICA LOCAL</t>
  </si>
  <si>
    <t>GESTIÓN PARA LA
CONVIVENCIA Y SEGURIDAD
INTEGRAL</t>
  </si>
  <si>
    <t>GESTIÓN PARA 
EL DESARROLLO LOCAL</t>
  </si>
  <si>
    <t>AGENCIAMIENTO DE LA 
POLÍTICA PÚBLICA</t>
  </si>
  <si>
    <t>PLAN DE GESTIÓN</t>
  </si>
  <si>
    <t>% De Ejecución III Trimestre</t>
  </si>
  <si>
    <t>% De Avance Anual</t>
  </si>
  <si>
    <t>META</t>
  </si>
  <si>
    <t>Programado III Trimestre</t>
  </si>
  <si>
    <t>Ejecutado III Trimestre</t>
  </si>
  <si>
    <t>Porcentaje de ejecución</t>
  </si>
  <si>
    <t>Programado Anual</t>
  </si>
  <si>
    <t>Ejecutado Anual</t>
  </si>
  <si>
    <t>Porcentaje de ejecución Anual</t>
  </si>
  <si>
    <t>ALCALDÍA DE ANTONIO NARIÑO</t>
  </si>
  <si>
    <t>ALCALDÍA DE PUENTE ARANDA</t>
  </si>
  <si>
    <t xml:space="preserve">Luego de la revision del avance fisico de cada una de las metas a traves de la MUSI se evidencio un avance entre bueno y aceptable de las metas. Existen otras metas en el tema de infraestructura que por su naturaleza no puede ser reflejadas por cuanto las obras no estan 100% culminadas. </t>
  </si>
  <si>
    <t xml:space="preserve">MUSI </t>
  </si>
  <si>
    <t>La entidad realizo la publicacion del plan anual de adquisiciones en el mes de enero como lo establece el decreto 1510 de 2013. Para la programacion se tuvo en cuenta la directiva 001 de 2016</t>
  </si>
  <si>
    <t>SECOP</t>
  </si>
  <si>
    <t>Se Comprometiio del presupuesto de inversión asignado a la vigencia 2016, en gastos de funcionamiento $ 364.961.652 y Gastos de Inversión de $ 3.604.169611, para un total de $ 3.969.131.263 EL CUAL DA UNPORCENTAJE CONSOLIDADO PARA EI Primer trimestre del  4,68%</t>
  </si>
  <si>
    <t>Se Giro del presupuesto de inversión asignado a la vigencia 2016,  para gastos de Funcionamiento $ 228.108.124 y para Gastos de Inversión la suma de $ 145.202.038 para un total de $ 200.087.098 obteniendo un porcentaje de pagos para el primer trimestre del 0,24%</t>
  </si>
  <si>
    <t>De las obligaciones por pagar constituidas con recursos de la vigencia 2015 y años anteriores (Inversión y funcionamiento), se giro para el primer trimestre en Gastos de Funcionamiento $ 173.223.064 y en Gastos de Inversión de $ 16.987.351.219, para un total de  $ 17.160.574.283 completando un porcentajes del 14.92%,  (SE ACLARA QUE LAS OBLIGACIONES POR PAGAR  VIGENCIA 2015 Y AÑOS ANTERIORES FUERON AJUSTADAS DURANTE EL PRIMER TRIMESTRE EL CUAL NO AFECTA EL PORCENTAJE DE GIROS DURANTE EL PRIMER TRIMESTRE)</t>
  </si>
  <si>
    <t>Del PAC mensualmente programado y lo ejecutado se llego a un porcentaje del 80%, debido a que por razones de comienzo de  Vigencia 2016, no se comtemplaron agunos pagos que se habian programadoen el ultimo trimestre de l vigencia 2015,</t>
  </si>
  <si>
    <t>Las planillas de firma de asisitentes a los talleres  reposan en la carpeta del contrato de cada  profesional del CRI de la Casa de Justicia que realizo el respectivo taller</t>
  </si>
  <si>
    <t xml:space="preserve">El dia 7 de febrero de 2016 los abogados Riquelme Alvarado y Nestor Zuluaga realizaron taller de difusion de los servicios de Casa de Justicia en el Salon Comunal del barrio Candelaria 4 etapa.               El dia 5 de marzo de 2016, el Abogado Nestor Zuluaga realizo taller en la Fundacion Mundos Diversos sobre Responsabilidad Penal de los Adolescentes.                                                                                    El dia 4 de marzo de 2016 la abogada Fabiola Vargas  realizo taller sobre difusion de los serrvicios de Casa de Justicia en el Colegio San Francisco dirigido a padres de familia de los estudiantes de la Institucion.  El dia 7 de marzo de 2016 la abogada Fabiola Vargas realizo taller en Casa de Igualdad de oportunidades a usuarias de esa entidad                                                                                        </t>
  </si>
  <si>
    <t xml:space="preserve">Las planillas de firma de asisitentes a los talleres reposan en las carpetas del contrato de cada profesional del CRI de la Casa de Justicia que realizo el respectivo taller </t>
  </si>
  <si>
    <t>SE CONVOCÓ AL C.L.G EN MARZO 17 DE 2016. SE PRESENTÓ LA PROPUESTA DE PLAN DE ACCIÓN DEL C.L.G. SE ENVIARON A LOS INTEGRANTES LOS SIGUIENTES DOCUMENTOS: POAI 2016; PROPUESTA PLAN DE ACCIÓN ; ACTAS DEL CONSEJO DEL DIA MARZO 17 DE 2016 Y LISTADO DE ASISTENCIA. PENDIENTE LA AṔROBACIÓN DEL PLAN DE ACCIÓN EN EL SEGUNDO TRIMESTRE.</t>
  </si>
  <si>
    <t>CARPETA DEL C.L.G. 2016</t>
  </si>
  <si>
    <t>DENTRO DEL PRIMER TRIMESTRE SE RECIBIERON ELEMENTOS DE INVERSION YGASTOS DE FUNCIONAMIENTO POR MEDIO DE CONVENIOS DE ASOCIACION Y CONTRATOS DE COMPRAVENTA, CON EL FIN DE AUNAR ESFUERZOS, ADMINISTRATIVOS  Y FINANCIEROS PARA EL FORTALICIMIENTO EN LA PARTICIPACION COMUNITARIA, COMO SON: EVENTOS  DEPORTIVOS POR MEDIO DE LAS UPZ, SERVICIO DE LOGISTICA QUE ASEGUREN EL ENLACE DE LAS ACTIVIDADES COMUNITARIAS,REALIZACION DE EXPEDICIONES  EDUCATIVAS PARA PERSONAL DE LA COMUNIDAD ESCOLAR,DESARROLLO DE LA FORMACION ARTISTICA,FORMACION DEPORTIVAS PARA LOS HABITANTES DE LA LOCALIDAD,IMPLEMENTACION  PARA LA VINCULACION DE PERSONAS PARA LA PREVENCION DEL CONSUMO DE SUSTANCIAS SICOACTIVAS, DESARROLLO DE CAPACITACION EN AMBIENTE INCLUYENTE CON LA POBLACION ELGTBI,ADQUISICION DE SUMINISTRO DE PAPELERIA, PROGRAMA DE VISIBILIZACION Y PROMOCION DE LA CULTURA AFROCOLOMBIANA, PROCESO S AMBIENTALES, FORMACION  ARTISTICA EN EL AREA AUDIVISUAL Y ESCENICAS,valores ingresosados por consumo nos arroja la suma de $39.316.942 e ingresos devolutivos $ 100.125.400</t>
  </si>
  <si>
    <t>Comprobantes de ingresos de elementos No 01 AL 26 CON SUS RESPECTIVOS SOPORTES .se encuentran archivados en carpetas identificados según las normas  de gestion documental lo anterior se encuentra registrado en el sistema de SAE</t>
  </si>
  <si>
    <t xml:space="preserve">Dentro del, proceso de los ingresos adquiridos por los diferente proyectos, estos fueron entregados y/o legalizados por los diferentes supervisores  de los convenios suscritos. En la suma de $39,254,115, lo que nos indica  que el porcentaje de ejecucion es del 100*100 de los ingresos </t>
  </si>
  <si>
    <r>
      <t xml:space="preserve">Comprobantes de salidas de elementos </t>
    </r>
    <r>
      <rPr>
        <i/>
        <sz val="10"/>
        <color indexed="8"/>
        <rFont val="Arial"/>
        <family val="2"/>
      </rPr>
      <t>No 01 Hasta el  80,CON SUS RESPECTIVOS SOPORTES .se encuentran archivados en carpetas identificados según las normas  de gestion documental lo anterior se encuentra registrado en el sistema de SAE</t>
    </r>
  </si>
  <si>
    <t>PARA DICIEMBRE DE 2015 EL INVENTARIO DE  DE ACCIONES POLICIVAS ES DE 143 EN TOTAL: (102 QUERELLAS Y 41 CONTRAVENCIONES) ; PARA EL PRIMER TRIMESTRE DE 2016 SE TERMINARON 29 ACCIONES POLICIVAS (QUERELLAS:22 CONTRAVENCIONES 7) LO QUE CORRESPONDE AL 20% CUMPLIENDO LA META PROYECTADA</t>
  </si>
  <si>
    <t>PARA EL PRIMER TRIMESTRE DE 2016 SE RECIBIERON 39 ACCIONES POLICIVAS (34 QUERELLAS Y 5 CONTRAVENCIONES) DE LAS CUALES SE ARCHIVARON 10 ACCIONES POLICIVAS PARA UNA GESTION DEL 26% CUMPLIENDO LA META PROYECTADA</t>
  </si>
  <si>
    <t>PARA EL PRIMER TRIMESTRE DE 2016 SE RECIBIERON 34 QUERELLAS DE PARTE CORRESPONDIENTES A LA RADICACION DE LA 11505 A LA 11538 Y DE LA FECHA DE PRESENTACION DE LA QUERELLA A LA FECHA DE DILIGENCIA DE AUDIENCIA DE CONCILIACION PROGRAMADA POR PRIMERA VEZ MEDIARON 282 DIAS QUIERE DECIR QUE EL PROMEDIO ES DE 8 DIAS HABILES. CUMPLIMIENTO DE LA META PROYECTADA</t>
  </si>
  <si>
    <t>PARA EL PRIMER TRIMESTRE DE 2016 SE REALIZO UNA JORNADA DE SENCIBILIZACION, PROMOCION DE ACTATMIENTO VOLUNTARIO DE NORMAS DE CONVIVENCIA EN EL SECTOR DE MADELENA 8 LLEVADA A CABO EL 3 DE FEBRERO DE 2016 A LA HORA DE LAS 9:00 A.M CON REGISTRO DE PARTICIPACION DE 19 CIUDADANOS IMPACTANDO UNA POBLACION DE APROXIMADAMENTE 100 HABITANTES.</t>
  </si>
  <si>
    <t>según el sistema se le asignaron a esta coordinacion 166 requerimientos para este trimestre, donde hay respuesta parcial o total, y oficios a otras entidades</t>
  </si>
  <si>
    <t>Se expidieron actos administrativos de Establecimientos de Comercio en las siguientes actuaciones: 073/2010 Res. 003 de 14/01/2016, 042/2010 Res. 004 de 14/01/2016, 027/2010 Res. 005 de 14/01/2016, 013/2010 Res. 006 de 14/01/2016, 015/2015 Res. 007 de 14/01/2016, 035/2010 Res. 008 de 15/01/2016, 029/2010 Res. 009 de 15/01/2016, 030/2010 Res. 010 de 15/01/2016, 056/2011 Res. 011 de 15/01/2016, 107/2008 Res. 012 de 15/01/2016, 058/2011 Res. 013 de 15/01/2016, 051/2010 Res. 14 de 15/01/2016, 179/2004 Res. 015 de 15/01/2016, 040/2011 Res. 016 de 15/01/2016, 076/2006 Res. 017 de 15/01/2016, 032/2006 Res. 019 de 15/01/2016, 002/2015 Res. 038 de 22/01/2016, 030/2015 Res. 039 22/01/2016, 077/2010 Res. 040 de 22/01/2016, 039/2008 Res. 041 de 22/01/2016, 006/2012 Res. 042 de 22/01/2016, 007/2012 Res. 044 de 22/01/2016, 019/2009 Res. 051 de 05/02/2016, 087/2006 Res. 052 de 05/02/2016, 028/2010 Res. 054 de 05/02/2016, 050/2002 Res. 053 de 05/02/2016, 031/2015 Res. 055 de 05/02/2016, 004/2012 Res. 055 de 05/02/2016, 004/2012 Res. 056 de 05/02/2016, 003/2012 Res. 057 de 05/02/2016, 079/2010 Res. 058 de 17/02/2016, 114/2008 Res. 059 de 17/02/2016, 070/2009 Res. 060 de 17/02/2016, 001/2011 Res. 061 de 17/02/2016, 052/2005 Res. 062 de 17/02/2016, 027/2007 Res. 063 de 17/02/2016, 130/2008 Res. 065 de 17/02/2016, 009/2015 Res. 066 de 25/02/2016, 025/2009 Res. 068 de 25/02/2016, 065/2015 Res. 069 de 25/02/2016, 015/2005 Res. 071 de 25/02/2016, 012/2010 Res. 073 de 25/02/2016, 013/2014 Res. 074 de 25/02/2016, 073/2008 Res. 075 25/02/2016, 026/2010 Res. 076 de 25/02/2016, 054/2009 Res. 078 de 25/02/2016, 033 Res. 088 de 09/02/2016, 171/2003 Res. 089 09/03/2016, 086/2006 Res. 090 de 09/03/2016, 010/2012 Res. 091 de 09/03/2016, Se expidieron actos administrativos de Establecimientos de Comercio en las siguientes actuaciones: 019/2014 Res 018 de 15/01/2016, 011/2014 Res. 021 de 15/01/2016, 012/2014 Res. 022 de 15/01/2016, 019/2011 Res. 043 de 22/01/2015, 014/2004 Res. 064 de 17/02/2016, 003-95/2003 Res. 067 de 25/02/2016, 042/2008 Res. 070 de 25/02/2016, 6487 Res. 072 de 25/02/2016, 012/2011 Res. 077 de 25/02/2016, 028/2015 Res. 092 de 09/03/2016.</t>
  </si>
  <si>
    <t>Se expidieron actos administrativos en las siguientes actuaciones: 0045/11 Res. 101 de 28-03-2016, 0045A/11 Res. 102 de 28-03-2016, 0047/11 Res. 103 de 28-03-2016, 00104A/11 Res. 104 de 28-03-2016, 0073A/11 Res. 114 de 30-03-2016, 0074A/11 Res. 115 de 30-03-2016, 0076A/11, Res. 116 de 30-03-2016, 00168A/11 Res. 117 de 30-03-2016, 00169 Res. 118 de 30-03-2016, 00169A/11 Res. 119 de 30-03-2016.</t>
  </si>
  <si>
    <t>Se expidieron actos administrativos en las siguientes actuaciones: 0015A/11 Res. 026 de 21-01-2016, 0055/11 Res. 027 de 21-01-2016, 0069A/11 Res. 028 de 21-01-2016, 0097/11 Res. 029 de 21-01-2016, 00139/11 Res. 030 de 21-01-2016, 00147A/11 Res. 031 de 21-01-2016, 00148A/11 Res. 032 de 21-01-2016, 00180/11 Res. 033 de 21-01-2016, 00103A/11 Res. 035 de 22-01-2016, 0084A/11 Res. 036 de 22-01-2016, 001/14 Res. 037 de 22-01-2016, 0066/14 Res. 097 de 11-03-2016, 0045/11 Res. 101 de 28-03-2016, 0045A/11 Res. 102 de 28-03-2016, 0047/11 Res 103 de 28-03-2016, 00104A/11 Res. 104 de 28-03-2016, 0020/14 Res. 113 de 29-03-2016, 0073A/11 Res. 114 de 30-03-2014, 0074A/11 Res. 115 de 30-03-2016, 076A/11 Res. 116 de 30-03-2016, 00168A/11 Res. 117 de 30-03-2016, 00169/11 Res. 118 de 30-03-2016, 00169A/11 Res. 119 de 30-03-2016</t>
  </si>
  <si>
    <t>Se expidieron actos administrativos en las siguientes actuaciones: 001/14 Res 037 de 22-01-2016, 066/14 Res. 097 de 11-01-2016, 0020/14 Res. 113 de 29-03-2016.</t>
  </si>
  <si>
    <t>Se llevo a cabo socializacion en espacio publico Barrio Caracoli fecha 05/02/2016.                          Operativo recuperacion parque metropolitano barrio Arborizadora Alta fecha 05-02-2016.                      Actividad preventiva Barrio Perdomo 26/02/2016, actividad preventiva Ley 232/95 Barrio Candelaria La Nueva 26/02/2016, operativo establecimientos de comercio Barrios: perdomo, candelaria la nueva, casa linda, san francisco, lucero fecha 26/02/2016. operativo establecimientos de comercio fecha 4/03/2016 Barrios arborizadora, vista hermosa, tesoro, san joaquin, la estrellla. Taller preventivo ley 232 fecha 04/03/2016 Barrios: arborizadora, tres esquinas y tanques.</t>
  </si>
  <si>
    <t>Se llevo a cabo un taller de campo sobre: regimen urbanistico, obtencion de licencias de construccion y curadurias urbanas, en los barrios arborizadora, tres esquinas y los yunques el dia 4 de marzo de 2016</t>
  </si>
  <si>
    <t xml:space="preserve">Actividad Preventiva Establecimientos de cmercio 26/02/2016 Barrios: candelaria la nueva. Operativo establecimientos de comercio 26/02/2016 Barrios: candelaria la nueva, casa linda, san francisco, lucero. Operativo establecimientos de comerco 04/03/2016 Barrios Arborizadora, vista hermosa, tesoro, san joaquin, la estrella. </t>
  </si>
  <si>
    <t>Se llevaron a cabo dos operativos de demoliciones Carrera 16 Bis B No. 78D – 06 Sur el dia 25 de febrero de 2016, carrera 73K No. 64A – 42 Sur  el dia 3 de marzo de 2016.</t>
  </si>
  <si>
    <t>Operativo Bosques de Madrigal 7/03/2016 Barrio: Bosques de madrigal. Operativo caracterizacion sector Caracoli 10/02/2016 Barrio Caracoli.</t>
  </si>
  <si>
    <t>Se realizaron 2 piezas comunicativas para invitar a participar en el proceso de selección de Alcaldes Locales y 5 piezas para anunciar los Encuentros Ciudadanos</t>
  </si>
  <si>
    <t>Redes, Facebook y Twitter</t>
  </si>
  <si>
    <t>Se terminó de ejecutar el Convenio firmado por la administración anterior donde se incluía el fortalecimiento a los medios alternativos locales.</t>
  </si>
  <si>
    <t>Documentos en el Convenio que reposa en el Archivo</t>
  </si>
  <si>
    <t>Se adelantaron las estrategias comunicativas para difundir: Conversatorio Primera India Catalina para Ciudad Bolívar, Encuentro Local de Operadores de Justicia en Ciudad Bolívar, construcción del interceptor de bombeo interceptor de Brazuelos  y Celebración del Día del Agua, sembrando y adoptando árboles en la Localidad.</t>
  </si>
  <si>
    <t xml:space="preserve">Se realizaron 1 piezas comunicativas para las campañas entornos escolares seguros en la Localidad y se diseñaron 2 banner para portapendones y un Backimg con la nueva marca de BOGOTÁ MEJOR PARA TODOS </t>
  </si>
  <si>
    <t>Se inició el proceso para la puesta en marcha de la Mesa Local de Comunicación Comunitaria. En la actualidad se adelantan los detalles para realizar la Asamblea con este sector social de la Localidad.</t>
  </si>
  <si>
    <t>En la Página web de la Alcaldía de Ciudad Bolívar</t>
  </si>
  <si>
    <t xml:space="preserve">Se formularon y adalantaron las siguientes estrategias de difusión: “Ciudad Bolívar mejor en bicicleta”, campaña de la Alcaldía Local y Policía Nacional; Con éxito se realizó la primera “Conciliatón” en Ciudad Bolívar; El Alcalde abre su Despacho a la comunidad; Cable Aéreo, una realidad para Ciudad Bolívar; “Entornos Escolares en Convivencia y Paz” llega para reducir inseguridad en Colegios de Ciudad Bolívar;  </t>
  </si>
  <si>
    <t>Redes sociales, web, twitter, Facebook, Youtube</t>
  </si>
  <si>
    <t>EN EL PRIMER TRIMESTRE DE 2016 FUERON RECIBIDAS 77 PQR; SE REALIZARON 46 AUDIENCIAS DE EXPRESION DE OPINIONES; 1 JORNADA DE SOCIALIZACION; 24 VISITAS COMUNITARIAS Y SE ORIENTARON DIRECTAMENTE 66 CIUDADANOS PARA UN TOTAL DE 214 ACTIVIDADES DE PREVENCIÓN; A SU VEZ SE RECIBIERON 39 ACCIONES POLICIVAS (34 QUERELLAS Y 5 CONTRAVENCIONES) QUIERE DECIR QUE SE OBTUVO UNA GESTION PREVENTIVA DEL 82% CUMPLIENDO LA METAPROYECTADA</t>
  </si>
  <si>
    <t>LIBRO DE ORIENTACION CIUDADANA 2016, CARPETA DE PETICIONES CONTESTADAS 2016; CARPETA DE EXPRESION DE OPINIONES 2016</t>
  </si>
  <si>
    <t>EN EL SEGUNDO TRIMESTRE DE 2016 FUERON RECIBIDAS 78 PQR; SE REALIZARON 47 AUDIENCIAS DE EXPRESION DE OPINIONES; 1 JORNADA DE SOCIALIZACION; 22 VISITAS COMUNITARIAS Y SE ORIENTARON DIRECTAMENTE 66 CIUDADANOS PARA UN TOTAL DE 214 ACTIVIDADES DE PREVENCIÓN; A SU VEZ SE RECIBIERON 53 ACCIONES POLICIVAS  QUIERE DECIR QUE SE OBTUVO UNA GESTION PREVENTIVA DEL 82% CUMPLIENDO LA METAPROYECTADA</t>
  </si>
  <si>
    <t>CARPETAS TRABAJO COMUNITARIO 2016 SI ACTUA</t>
  </si>
  <si>
    <t>PARA EL SEGUNDO TRIMESTRE DE 2016 SE TERMINARON 19 ACCIONES POLICIVAS LO QUE CORRESPONDE AL 22% CUMPLIENDO LA META PROYECTADA</t>
  </si>
  <si>
    <t>ACCIONES POLICIVAS TERMINADAS SI ACTUA</t>
  </si>
  <si>
    <t>CARPETA DE TRABAJO COMUNITARIO 2016 JORNADAS SI ACTUA</t>
  </si>
  <si>
    <t>PARA EL SEGUNDO  TRIMESTRE DE 2016 SE RECIBIERON 49 QUERELLAS DE PARTE CORRESPONDIENTES A LA RADICACION DE LA 11539 A 11587.  DE LA FECHA DE PRESENTACION DE LA QUERELLA A LA FECHA DE DILIGENCIA DE AUDIENCIA DE CONCILIACION PROGRAMADA POR PRIMERA VEZ MEDIARON 243 DIAS QUIERE DECIR QUE EL PROMEDIO ES DE 15 DIAS HABILES. CUMPLIMIENTO DE LA META PROYECTADA</t>
  </si>
  <si>
    <t>QUERELLAS DE PARTE RECIBIDAS SI ACTUA CARPETA DE CONCILIACIONES 2016</t>
  </si>
  <si>
    <t xml:space="preserve">Realizar 3 acciones de sensibilización para el acatamiento voluntario en normas de convivencia
</t>
  </si>
  <si>
    <t>El cumplimiento de la meta para este trimestre es bajo debido al cambio en dos ocasiones de coordinador de umc entre los meses de enero y febrero. De igual forma solo hasta el mes de marzo se establecen convenios para el desarrollo de los talleres preventivos</t>
  </si>
  <si>
    <t>El numero de acompañamientos se corresponde de acuerdo a los dos profesionales de la Umc, ya que actualmente hace falta un funcionario profesional (Abogado) de planta, por lo cual el equipo se haya incompleto.</t>
  </si>
  <si>
    <t xml:space="preserve">Se cumpliò la meta programada en mas de 50% adicional y se compenso con el primer trimestre en el cual la participaciòn de ciudadanos es mas baja debido a periodo de inicio de año (enero) e inicio de nuevas alianzas. Se proyecta retomar taller de ly 820 de 2003 (Arrendamiento de vivienda urbana) </t>
  </si>
  <si>
    <t>El numero de acompañamientos mejorò pero auyn ese halla por debajo de la meta establecida, aun se halla incompleto el equipo de la Umc. hace falta un funcionario profesional (Abogado) de planta.</t>
  </si>
  <si>
    <t>1. Reunión con la comunidad de la UPZ de Lucero, el dia 25 de Mayo de 2016, con el proposito de mejorar la convivencia del sector con respecto a buscar soluciones con el puente peatonal del sector de Meisen, ubicado en la avenida Boyaca con calle 60, donde se presentan casos de movilidad que afecta la comunidad, casos de presencia de delincuentes y consumidores de susutancias alucinogenas y hurto a personas que se movilizan en los SITP.                                                                              2. Reunion con la comunidad de jovenes de la UPZ de Lucero, el día 26 de Mayo de 2016, con el proposito de escuchar sus inquietudes y problemas que se les presentan en temas de inseguridad, buscando estrategias para mejorar la convivencia y seguridad ciudadana.                                                                                 3. Se realizo campaña civico-militar en el barrio Bella Flor de la UPZ de Lucero, el día 25 de Junio de 2016, con el proposito de escuchar las necesidades en temas de inseguridad en el sector para buscar estyrategias para mejorar dicha problematica, ademas se brindo asistencia medica y asesoria juridica y otros servicios para mejorar la convivencia en el barrio.</t>
  </si>
  <si>
    <t xml:space="preserve">1. Se encuentra en la carpeta de actividades  mes de mayo 2016-  mayo- informe de actividades- carpeta ciudad bolivar - en mis documentos                2.Se encuentra en la carpeta de actividades  mes de mayo 2016-  mayo- informe de actividades- carpeta ciudad bolivar - en mis documentos                  3.Se encuentra en la carpeta de actividades  mes de mayo 2016-  mayo- informe de actividades- carpeta ciudad bolivar - en mis documentos   </t>
  </si>
  <si>
    <t>Se asistio a reunión en la Alcaldia Local de Tunjuelito el día 27 de Julio de 2016, con Secretaria de Gobierno, con el fin de formular algunas inquietudes para el PICS, por parte de la comunidad, se estan recopilando los insumos para formularl el PICS distrital y poder tener las bases para formular el PICS local</t>
  </si>
  <si>
    <t>1. Se lanzo la campaña de entornos escolares seguros con la participaciòn de Alcaldia, Policía, DILE y medios de comunicación el día 20 de Mayo de 2016, en 15 colegios priorizados.                                                  2. Se continuo con la campaña de entornos escolares seguros el día 26 de Mayo de 2016, en lois colegios priorozados con  la participaciòn de Alcaldia, Policía, DILE y medios de comunicación         3. Se capacito a lideres comunales de la Localidad en la formulación de estrategias del PICS el día 27 de Junio de 2016, para que coadyuden a la formulación del mismo a nivel Local.</t>
  </si>
  <si>
    <t xml:space="preserve">1. Se encuentra en la carpeta de actividades  mes de mayo 2016-  mayo- informe de actividades- carpeta ciudad bolivar - en mis documentos                2. Se encuentra en la carpeta de actividades  mes de mayo 2016-  mayo- informe de actividades- carpeta ciudad bolivar - en mis documentos                 3.Se encuentra en la carpeta de actividades  mes de mayo 2016-  mayo- informe de actividades- carpeta ciudad bolivar - en mis documentos  </t>
  </si>
  <si>
    <r>
      <t xml:space="preserve">Para el segundop trimestre se comprometio del presupuesto de inversión asignado a la vigencia 2016, </t>
    </r>
    <r>
      <rPr>
        <u val="single"/>
        <sz val="10"/>
        <color indexed="8"/>
        <rFont val="Arial"/>
        <family val="2"/>
      </rPr>
      <t xml:space="preserve">en gastos de funcionamiento </t>
    </r>
    <r>
      <rPr>
        <sz val="10"/>
        <color indexed="8"/>
        <rFont val="Arial"/>
        <family val="2"/>
      </rPr>
      <t>$ 147.295929 y Gastos de Inversión de $ 2.458.904810 para un total de $ 2.606.200739 EL CUAL DA UNPORCENTAJE CONSOLIDADO PARA EL SEGUNDO TRIMESTRE DEL  3,04 %</t>
    </r>
  </si>
  <si>
    <t>En el segundo trimestre se Giro del presupuesto de inversión asignado a la vigencia 2016,  para gastos de Funcionamiento                    $ 70.578.100 y para Gastos de Inversión la suma de                                                $ 618.588750  para un total de $ 689.166.850  obteniendo un porcentaje de pagos para el primer trimestre del 0,81%</t>
  </si>
  <si>
    <t>Para el segundo trimestre de las obligaciones por pagar constituidas con recursos de la vigencia 2015 y años anteriores (Inversión y funcionamiento), en Gastos de Funcionamiento                             $ 31.890.849  y en Gastos de Inversión de $ 6.174060.260, para un total de  $ 6.205.951.109 completando un porcentajes del 5,40%,  (SE ACLARA QUE LAS OBLIGACIONES POR PAGAR  VIGENCIA 2015 Y AÑOS ANTERIORES FUERON AJUSTADAS DURANTE EL PRIMER TRIMESTRE EL CUAL NO AFECTA EL PORCENTAJE DE GIROS DURANTE EL PRIMER TRIMESTRE)</t>
  </si>
  <si>
    <t>Para el segundo trimestre del PAC mensualmente programado frente a lo ejecutado se llego a un porcentaje del 80%, las razones de la no ejecucion del 100% es debido al cambio de Alcalde Local, ya que hubo pago que no se ejecuctaron por el desconocimiento que tenia el nuevo ordenador del gasto sobre dichos giros y se abstuvo de pagarlos.</t>
  </si>
  <si>
    <t>Se encuentran en ejecución Contratos de Obra pública con vigencia del año 2013, 2014 y 2015 que tienen como objeto el Mantenimiento de la malla vial de la Localidad de Ciudad Bolivar, Favoreciendo barrios de las UPZs, 65,66,67,68,69 y 70, Utilizando diseños de los Convenios Interadministrativos suscritos con las Universidades Nacional y Distrital del 2013, Las obras de mantenimiento avanzaron  mas en este trimestre debido a que eran obras que debian entregarse al finalizar el año 2015.</t>
  </si>
  <si>
    <t>COP-137-2013
COP-121-2014
COP-257-2015</t>
  </si>
  <si>
    <t>Se encuentran en ejecución Contratos de Obra pública con vigencia del año 2013, 2014 y 2015 que tienen como objeto el Mantenimiento de la malla vial de la Localidad de Ciudad Bolivar, Favoreciendo barrios de las UPZs, 65,66,67,68,69 y 70, Utilizando diseños de los Convenios Interadministrativos suscritos con las Universidades Nacional y Distrital del 2013</t>
  </si>
  <si>
    <t>Realizar 2 actividades de atención extra murales o en las casas de justicia móvil</t>
  </si>
  <si>
    <t>Junio 16 de 2016 Difusion de Servicios Casa de Justicia profesional Marco Muñoz Colegio Ciudad Montreal 25 asistentes                                                           Junio 16 de 2016 Difusion de Servicios profesional Fabiola Vargas CRi Casa de Justicia y Piedad  Yamile Vargas COIS Secretaria de Salud   Colegio Ciudad Montreal 25 asistentes</t>
  </si>
  <si>
    <t xml:space="preserve">Las planillas de firma de asisitentes y evidencias fotograficas de los  talleres  reposan en la carpeta de evidencias del Plan de Gestion de la Oficina de Desarrollo Comunitario </t>
  </si>
  <si>
    <t>El dia 13 de abril de 2016 se realizo taller sobre Propiedad Horizontal dirigido por la abogada Fabiola Vargas Conjunto Cerrado Rincon de Candelaria  aproximadamente 40 asistentes.                                                Mayo 5 de 2016 actividad Casino de las Soluciones dirigido por el Psicologo Marco Muñoz en el Colegio Union Europea a los padres de familia con una asistencia de 60 personas.                                        Mayo 7 de 2016 taller prevencion Violencia Intrafamiliar dirigida por el abogado Christian Cruz Conjunto Cerrado Los Condominios.                                       Mayo 14 de 2016 Taller sobre Propiedad Horizontal dirigida por Abogada Fabiola Vargas Conjunto Aprocade Asistentes 20 Habitantes.                                       Mayo 17 de 2016 Casino de las soluciones Profesional Marco Muñoz  Auditorio Casa de Justicia 20 asistentes.   Mayo 20 de 2016 Prevencion de Violencia Intrafamiliar Profesional Christian Cruz Auditorio Casa de Justicia 20 asistentes        Mayo 24 de 2016 taller como hacer que los niños  obedezcan dirigida por el Psicologo Marco Muñoz Casa de la Cultura 20 asistentes.                                                   Mayo 27 de 2016 Casino de las soluciones Profesional Marco Muñoz Colegio El Minuto de Buenos Aires Sede A.                                                                           Junio 10 de 2016 Prevencion de Violencia Intrafamiliar Profesional Marco Muñoz I.E.D Mochuelo Alto.                                                                                                                   Junio 13 de 2016 Rsponsabilidad Penal en Adolescentes Dirigida por el Profesional Felix _____  Defensoria del Pueblo Colegio Mochuelo Alto aproximadamente 15 asistentes.                                                   Junio 15 de 2016 Responsabilidad Penal en Adolescentes Colegio Ciudad Bolivar Argentina  Profesional Felix _____ Defensoria del Pueblo 50 asistentes.                                                                                                            Junio 18 de 2016 Equipo de trabajo Casa de Justicia Conciliaton y Reconciliacion Jardin Infantil ICBF Quiba Guaval 100 asistentes.</t>
  </si>
  <si>
    <t>según el sistema se le asignaron a esta coordinacion 133 requerimientos para este trimestre, donde hay respuesta parcial o total, y oficios a otras entidades</t>
  </si>
  <si>
    <t xml:space="preserve">Se expidieron actos administrativos de Establecimientos de Comercio en las siguientes actuaciones: 036-2015 Res 122 de 04/04/2016, 217-2008 Res 123 de 07/04/2016, 194-2008 Res 124 de 07/04/2016, 052-2011 Res 125 de 07/04/2016, 223-2008 Res 127 de 07/06/2016, 057 de 2011 Res 128 de 07/04/2016, 008-2012 Res 129 de 07/04/2016, 176 -2008 Res 130 de 07/04/2016, 093-2009 Res 131 de 07/04/2016, 038-2008 Res 132 de 07/04/2016, 154-2008 Res 134 de 25/04/2016, 003-2008 Res 140 de 27/04/2016, 003-2011 Res 141 de 27/04/2016, 021-2008 Res 142 de 27/04/2016, 023-2011 Res 148 de 29/04/2016, 084-2008 Res 149 de 29/04/2016, 100-2008 Res 150 de 29/04/2016, 066-2009 Re 151 de 29/04/2016,  055-2009 Res 152 de 29/04/2016, 008-2008 Res 163 de 01/05/2016, 071-2009 Res 164 de 11/05/2016, 023-2008 Res 168 de 19/05/2016, 094-2008 Res 169 de 19/05/2016, 009-2010 Res 170 de 19/05/2016.
Se expidieron actos administratvos de Espacio Público en las siguientes actuaciones: 012-2014 Res 125 de 07/04/2016, 004-2010 Res 162 de 01/05/2016, </t>
  </si>
  <si>
    <t xml:space="preserve">Se expidioeron actos administrativos referentes a obras en os siguientes expedientes: Exp. 028 de 2009 SI ACTUA 1306 RESOLUCIÓN 00135 ABRIL  6 /2016
Exp. 028 de 2009 SI ACTUA 1306 RESOLUCIÓN 00136 ABRIL 26/2016
Exp. 021 de 2011 SI ACTUA 7703 RESOLUCIÓN 137  ABRIL 27 /2016
Exp. 056 A de 2011 SI ACTUA 7880 RESOLUCIÓN 138 ABRIL 27/2016
Exp. 076 de 2011 SI ACTUA 7892 RESOLUCIÓN 139 ABRIL 27/2016
Exp. 070 A de 2011 SI ACTUA 7573 RESOLUCIÓN 166 MAYO 19/2016
Exp. 075 A de 2011 SI ACTUA 7586 RESOLUCIÓN 167 MAYO 19/2016
Exp. 0134 de 2011 SI ACTUA 7705 RESOLUCIÓN 177 JUNIO 14/2016
Exp. 0134 A de 2011 SI ACTUA 7706 RESOLUCIÓN 178 JUNIO 14/2016
Exp. 0135 de 2011 SI ACTUA 7707 RESOLUCIÓN 179 JUNIO 14/2016
Exp. 136 de 2011 SI ACTUA 7712 RESOLUCIÓN 180 JUNIO 14/2016
Exp. 137 de 2011 SI ACTUA 7715 RESOLUCIÓN 181 JUNIO 15/2016
Exp. 138 de 2011 SI ACTUA 7719 RESOLUCIÓN 182 JUNIO 15/2016
Exp. 140 de 2011 SI ACTUA 7726 RESOLUCIÓN 183 JUNIO 15/2016
Exp. 140 A de 2011 SI ACTUA 7728 RESOLUCIÓN 184 JUNIO 15/2016
Exp. 141de 2011 SI ACTUA 7729 RESOLUCIÓN 185 JUNIO 15/2016
Exp. 141 A de 2011 SI ACTUA 7732 RESOLUCIÓN 186 JUNIO 15/2016
Exp. 142 de 2011 SI ACTUA 7734 RESOLUCIÓN 187 JUNIO 15/2016
Exp. 143 de 2011 SI ACTUA 7738 RESOLUCIÓN 188 JUNIO 15/2016
Exp. 144 de 2011 SI ACTUA 7741 RESOLUCIÓN 189 JUNIO 15/2016
Exp. 142 A de 2011 SI ACTUA 7735 RESOLUCIÓN 191 JUNIO 22/2016
Exp. 139 A de 2011 SI ACTUA 7725 RESOLUCIÓN 192 JUNIO 22/2016
Exp. 143 A de 2011 SI ACTUA 7740 RESOLUCIÓN 193 JUNIO 22/2016
Exp. 137 A de 2011 SI ACTUA 7717 RESOLUCIÓN 194 JUNIO 22/2016
Exp. 136 A de 2011 SI ACTUA 7714 RESOLUCIÓN 195 JUNIO 22/2016
Exp. 022 de 2014 SI ACTUA 7336 RESOLUCIÓN 201 JUNIO 30/2016
Exp. 191 de 2011 SI ACTUA 7814 RESOLUCIÓN 205 JUNIO 30/2016
Exp. 193 A de 2011 SI ACTUA 7817 RESOLUCIÓN 206 JUNIO 30/2016
Exp. 192 de 2011 SI ACTUA 7815 RESOLUCIÓN 207 JUNIO 30/2016
Exp. 126 A de 2011 SI ACTUA 7660 RESOLUCIÓN 208 JUNIO 30/2016
Exp. 128 A de 2011 SI ACTUA 7669 RESOLUCIÓN 202 JUNIO 30/2016
Exp. 129 de 2011 SI ACTUA 7670 RESOLUCIÓN 203 JUNIO 30/2016
Exp. 187 de 2011 SI ACTUA 7810 RESOLUCIÓN 204 JUNIO 30/2016
TOTAL 33 ACTOS ADMINISTRATIVOS EN 33 EXPEDIENTES
Evidencias: Carpeta de resoluciones ARCHIVO Oficina de Obras.
</t>
  </si>
  <si>
    <t xml:space="preserve">Se expidieron actos administrativos de obras en los siguientes expedientes: Exp. 021 de 2011 SI ACTUA 7703 RESOLUCIÓN 137  ABRIL 27 /2016
Exp. 056 A de 2011 SI ACTUA 7880 RESOLUCIÓN 138 ABRIL 27/2016
Exp. 076 de 2011 SI ACTUA 7892 RESOLUCIÓN 139 ABRIL 27/2016
Exp. 070 A de 2011 SI ACTUA 7573 RESOLUCIÓN 166 MAYO 19/2016
Exp. 075 A de 2011 SI ACTUA 7586 RESOLUCIÓN 167 MAYO 19/2016
Exp. 0134 de 2011 SI ACTUA 7705 RESOLUCIÓN 177 JUNIO 14/2016
Exp. 0134 A de 2011 SI ACTUA 7706 RESOLUCIÓN 178 JUNIO 14/2016
Exp. 0135 de 2011 SI ACTUA 7707 RESOLUCIÓN 179 JUNIO 14/2016
Exp. 136 de 2011 SI ACTUA 7712 RESOLUCIÓN 180 JUNIO 14/2016
Exp. 137 de 2011 SI ACTUA 7715 RESOLUCIÓN 181 JUNIO 15/2016
Exp. 138 de 2011 SI ACTUA 7719 RESOLUCIÓN 182 JUNIO 15/2016
Exp. 140 de 2011 SI ACTUA 7726 RESOLUCIÓN 183 JUNIO 15/2016
Exp. 140 A de 2011 SI ACTUA 7728 RESOLUCIÓN 184 JUNIO 15/2016
Exp. 141de 2011 SI ACTUA 7729 RESOLUCIÓN 185 JUNIO 15/2016
Exp. 141 A de 2011 SI ACTUA 7732 RESOLUCIÓN 186 JUNIO 15/2016
Exp. 142 de 2011 SI ACTUA 7734 RESOLUCIÓN 187 JUNIO 15/2016
Exp. 143 de 2011 SI ACTUA 7738 RESOLUCIÓN 188 JUNIO 15/2016
Exp. 144 de 2011 SI ACTUA 7741 RESOLUCIÓN 189 JUNIO 15/2016
Exp. 142 A de 2011 SI ACTUA 7735 RESOLUCIÓN 191 JUNIO 22/2016
Exp. 139 A de 2011 SI ACTUA 7725 RESOLUCIÓN 192 JUNIO 22/2016
Exp. 143 A de 2011 SI ACTUA 7740 RESOLUCIÓN 193 JUNIO 22/2016
Exp. 137 A de 2011 SI ACTUA 7717 RESOLUCIÓN 194 JUNIO 22/2016
Exp. 136 A de 2011 SI ACTUA 7714 RESOLUCIÓN 195 JUNIO 22/2016
Exp. 022 de 2014 SI ACTUA 7336 RESOLUCIÓN 201 JUNIO 30/2016
Exp. 191 de 2011 SI ACTUA 7814 RESOLUCIÓN 205 JUNIO 30/2016
Exp. 193 A de 2011 SI ACTUA 7817 RESOLUCIÓN 206 JUNIO 30/2016
Exp. 192 de 2011 SI ACTUA 7815 RESOLUCIÓN 207 JUNIO 30/2016
Exp. 126 A de 2011 SI ACTUA 7660 RESOLUCIÓN 208 JUNIO 30/2016
Exp. 128 A de 2011 SI ACTUA 7669 RESOLUCIÓN 202 JUNIO 30/2016
Exp. 129 de 2011 SI ACTUA 7670 RESOLUCIÓN 203 JUNIO 30/2016
Exp. 187 de 2011 SI ACTUA 7810 RESOLUCIÓN 204 JUNIO 30/2016
TOTAL 31 ACTOS ADMINISTRATIVOS EN 31 EXPEDIENTES
Evidencias: Carpetas de resoluciones archivo Oficina de Obras.
</t>
  </si>
  <si>
    <t>Se expidieron actos administrativos en las siguientes actuaciones: Exp: 022 De 2014 SI ACTUA 7336 RESOLUCIÓN 201 JUNIO 30/2016</t>
  </si>
  <si>
    <t>Operativo realizado el dia 6 de mayo de 2016, al Barrio el Perdomo de inspeccion, vigilancia y control a Establecimientos de Comercio de Ley 232 de 1995, se solicitaron documentos y se hizo sensibilizacion.
Se realizó operativo de inspeccion vigilancia y control de Ley 232 de 1995 el dia 27 de mayo de 2016 a Establecimientos de Comercio en horas de la noche al cual asistieron las siguientes entidades: ALCB, Bomberos, Transito, Policia, Hospital Vista Hermosa, Secretaria Distrital de Gobierno. El operativo se realizó en los Barrios el Paraiso, Santo Domingo y Jerusalen  realizando 6 cierres de establecimeintos por el incumplimiento a lo mencionado en la ley 232/95. En la misma actuacion se cito a los administradores y/o propietarios qe no cumplian con los requisitos, a quienes ademas se les informó de los requisitos que deben cumplir para poder tener los establecimientos funcionamiento
Se realizo operativo de inspeccion vigilancia y control de Ley 232 de 1995 el dia 28 de mayo de 2016 a Establecimientos de Comercio en horas de la noche al cual asistieron las siguientes entidades: ALCB, Bomberos, Transito, Policia, Hospital Vista Hermosa, Secretaria Distrital de Gobierno. El operativo se llevo a cabo en los barrios San Franciso, Candelaria la Nueva y Arborizadora Baja. Se cierra temporalmente 4 establecimientos por iincumplimiento a la ley 232 de 1995.En la misma actuacion se cito a los administradores y/o propietarios qe no cumplian con los requisitos  a quienes ademas se les informó de los requisitos que deben cumplir para poder tener los establecimientos funcionamiento</t>
  </si>
  <si>
    <t xml:space="preserve">Actividad Taller en Campo.
Temas : Régimen Urbanístico. Obtención de licencias de construcción. Curadurías Urbanas 
Barrio: Candelaria La Nueva 
Fecha: 30 de junio de 2016.
</t>
  </si>
  <si>
    <t xml:space="preserve">Operativo de demolición predio Carrera 45 No. 68 – 18 Sur 
Fecha 04 de Mayo de 2016
Barrio Candelaria La Nueva
Actuación administrativa 028 de 2009
Operativo de demolición predio Calle 78 A Sur No. 18 B – 33
Fecha 01 de junio de 2016
Barrio La Estrella
Actuación administrativa 030 de 2009
</t>
  </si>
  <si>
    <t>Operativo y mesa de trabajo plaza de los luceros Junio 18 de 2016</t>
  </si>
  <si>
    <t xml:space="preserve">Como es de conocimiento general,  en el primer trimestre de 2016  se presento una situación critica en el sentido  de cambio de gobierno distrital y local.  En ciudad bolivar tubimos un alcalde encardo hasta el dia 7 de abril 2016  y en propiedad apartir del 8 de abril Doctor Edward  Moreno. Adicionalmente los contratistas encargados del tema de seguridad y convivencia  tuvieron dificultades para desarrollar las actividades asignadas. Lo cual impidio adelantar estas metas  </t>
  </si>
  <si>
    <t>La informacion reposa en los archivos de la oficina de atencion al usuario</t>
  </si>
  <si>
    <t>Aplicativo SI ACTUA</t>
  </si>
  <si>
    <t>archivo de la Coordinacion juridica y normativa</t>
  </si>
  <si>
    <t>archivo de la oficina de obras</t>
  </si>
  <si>
    <t>A la fecha todos los procesos solicitados en la meta se encuentran en el aplicativo SI ACTUA</t>
  </si>
  <si>
    <t>Se encuentra en la carpeta de Gestión del CLGRCC</t>
  </si>
  <si>
    <t xml:space="preserve">Se adelanto reuniones ordinarias del CLGRCC LOS ULTIMOS JUEVES DE CADA MES TENIENDO ENCUENTA EL PERIODO COMPRENDOIDO DEL 1 DE abril al 30 de junio de 2016.    Teniendo encuenta el pan de acción relacionado con programas de sensibilización, conformación de grupos operativos para la atención de Emergencias, visitas de evaluación de parques y salones comunitarios para alojamientos temporales. </t>
  </si>
  <si>
    <t xml:space="preserve">Se adelanto reuniones ordinarias del CLGRCC LOS ULTIMOS JUEVES DE CADA MES TENIENDO ENCUENTA EL PERIODO COMPRENDOIDO DEL 1 DE Enero al 31 de Marzo de 2016 .                                Teniendo encuenta el pan de acción relacionado con programas de sensibilización, conformación de grupos operativos para la atención de Emergencias, visitas de evaluación de parques y salones comunitarios para alojamientos temporales. </t>
  </si>
  <si>
    <t>La Secretaria Generl de Inspecciones de la localidad de ciudad Bolivar no cuenta con una bodega de almacenamiento ,ni su respectiva vigilancia; adicionalmente a la fecha y desde el 2012 no se ha puesto a disposición decomiso alguno producto de oprativos de control a espacio publico. Preguntar en SDG EN PLANEACIÓN</t>
  </si>
  <si>
    <t>Oficina de prensa</t>
  </si>
  <si>
    <r>
      <t>La información  corresponde al seguimiento realizado </t>
    </r>
    <r>
      <rPr>
        <sz val="10"/>
        <rFont val="Arial"/>
        <family val="2"/>
      </rPr>
      <t xml:space="preserve">con corte a 30 de abril de 2016, ya que la Secretaria Distrital de Planeación no ha enviado la información consolidada con porcentajes de avance con corte a junio 30 de 2016. </t>
    </r>
  </si>
  <si>
    <t>Presentación del informe de verificación ciudadana 2015, en la Rendición de Cuentas (Marzo de 2016) consolidado por el Observatorio Ciudadano conformado por lideres vinculados con la acción comunal, población en condición de discapacidad, desplazados, así como los que participan en temas relacionados con  ambiente, cultura, sector poblacional y  comerciantes de la localidad. Informe, desarrollado en 4 Ejes:
1. Desarrollo Institucinal para un buen Gobierno
2. Desarrollo Económico Sustentable
3. Desarrollo Social Incluyente
4. Desarrollo Ambiental Sustentable
Asisitencia de 197 personas según registro en Planillas de la Veeduría Distrital</t>
  </si>
  <si>
    <t>Informe  Rendición de Cuentas</t>
  </si>
  <si>
    <t xml:space="preserve">Carpeta de Gestión </t>
  </si>
  <si>
    <t xml:space="preserve">                                                                                                                                                                                                                                                                                                                                                                     46 indicadrores solo 4 fueon aclarados en el informe</t>
  </si>
  <si>
    <t>Se recibieron elementos de inversion y gastos de funcionamiento por medio de convenios de asociacion y contratos, cuyos objetos eran:
fortalecimiento de las organizaciones con actividades en el area deportiva, recreativa y fisica, servicio de logistica para elaboracion, presentacion y socializacion del plan de desarrolo local en marco de los encuentros ciudadanos, desarrollar y ejecutar un proceso de formacion deportiva para los habitantes de la localidad, adquisicion de suministro de papeleria,apoyar a iniciativas juveniles que promuevan y fomenten los derechos humanos en la localidad minimizando las situaciones de vulnerabilidad y segregacion de los jovenens, desarrollar campañas de seleccion en la fuente y vincular recuperadores ambientales en iniciativas para el aprovechamiento del programa basura cero en la comunidad.</t>
  </si>
  <si>
    <t>Carpetas de de gestion que corresponden a los ingresos  del trimestre II, en oficinas del Almacen.</t>
  </si>
  <si>
    <t>Los elementos ingresados durante el trimestre fueron entregados en su totalidad a los supervisores de cada proyecto durante el mismo trimestre</t>
  </si>
  <si>
    <t>Carpetas de de gestion que corresponden a las salidas  del trimestre II, en oficinas del Almacen.</t>
  </si>
  <si>
    <t xml:space="preserve">Se realizaron 5 campañas:                                                                 
 1.   "Ciduad Bolívar mejor en Bicicleta": 1 de julio               
 2. Campaña para recuperar el parque Metropolitano Arborizadora alta - 19 de julio                                                      
3.  Campaña para recueprar el espacio público: 30 de julio                                                                                                       4. Campaña "Yo amo mi parque" - 19 de agosto 
5. Campaña de ciclismo en Colegios para evitar riñas - 15 sep
</t>
  </si>
  <si>
    <t>Toda la información se encuentra en redes sociales (facebook - twitter) y en el Canal de Youtube de la Alcaldia Local.</t>
  </si>
  <si>
    <t>Se esta trabajando con el Plan de Comunicaciones de la Administración anterior y el diseñado por la Oficina de prensa que se encontraba hasta mayo. El Plan de Comunicaciones actual esta en ejecución debido a que hasta el 15 de septiembre Secretaría de Gobierno entregó las lineas para elaborarlo.</t>
  </si>
  <si>
    <t>Se encuentra en diigtal en los archivos de la Oficina de Prensa de la Alcaldia Local.</t>
  </si>
  <si>
    <t>Comunicación externa:
1. 33 Videos institucionales
2. 12 ruedas de prensa 
3. 24  Notas periodisticas 
4. Difusión de 3 operativos a establecimientos  nocturno
5. Difusión de 16 actividades relevante srealizadas o en las que partici´pó la Alcaldía Local
6. Difusión de 7 actividades Y sesiones de la JAL, principalmente PDL
Comunicación Interna
1. Acompañamiento a 7 sesiones de la JAL
2. Acompañamiento a  2 Recorrido por la Localdiad con enttidades como Porbogotá y Fenalco
3. Acompañamiento y difusión de la obra de costrucciónd de la Alacldía Local
4. Diseñod e los carnés institucionales. toma de fotos y de datos.
5. Difusión de correos electrónicos interno con información de la Alcaldía Local
6. Apoyo en la organización de actividades internas, como celebraciones especiales o reuniones</t>
  </si>
  <si>
    <t>Los temas de comunicación externa pueden ser verificados en redes sociales (facebook - twitter) y en el Canal de Youtube de la Alcaldia Local. 
Los temas de comunicación interna pueden ser verificados en redes (facebook - twitter) y en el Canal de Youtube de la Alcaldia Local. y en el archivo de la Oficina de Prensa</t>
  </si>
  <si>
    <t>Se continua la publicación del Plan anual de adquisiciones como lo establece el decreto 1510 de 2013. Para la programacion se tuvo en cuenta la directiva 001 de 2016. Se realizó actualización del Plan de adquisiciones para el mes de Julio, agosto y septiembre de 2016</t>
  </si>
  <si>
    <t>SECOP I</t>
  </si>
  <si>
    <t>Se realizó el seguimiento al avance físíco de las metas del Plan de Desarrollo a travez de la Matriz Unificada de Seguimiento a la Inversión - MUSI-, en la cual se evidenció un avance del 76% ya que los procesos de contratación a realizar se encuentran en su mayoría en revisión de la -DEL-. No obstante se adelantaron procesos contractuales durante el tercer trimestre de la presente vigencia a fin de dar cumplimiento a las metas programadas para el PDL Bogotá Humana.</t>
  </si>
  <si>
    <t>MUSI PLAN DE Desarrollo</t>
  </si>
  <si>
    <r>
      <t xml:space="preserve">Para el III trimestre se comprometio del presupuesto de inversión asignado a la vigencia 2016, </t>
    </r>
    <r>
      <rPr>
        <u val="single"/>
        <sz val="10"/>
        <color indexed="8"/>
        <rFont val="Arial"/>
        <family val="2"/>
      </rPr>
      <t xml:space="preserve">en gastos de funcionamiento </t>
    </r>
    <r>
      <rPr>
        <sz val="10"/>
        <color indexed="8"/>
        <rFont val="Arial"/>
        <family val="2"/>
      </rPr>
      <t>$ 304.604.506 y Gastos de Inversión de $ 2.970.981.927 para un total de $ 3.311.586.433, EL CUAL DA UNPORCENTAJE CONSOLIDADO PARA EL SEGUNDO TRIMESTRE DEL  4 %</t>
    </r>
  </si>
  <si>
    <t>SE ENCUENTRA EN LA EJECUCUCCIÓN PRESUPUESTAL GASTOS DRE INVERSU</t>
  </si>
  <si>
    <t>En el segundo trimestre se Giro del presupuesto de inversión asignado a la vigencia 2016,  para gastos de Funcionamiento $ 237.329.927 y para Gastos de Inversión la suma de                                                $ 2.584.600.588  para un total de $3.208.311.854  obteniendo un porcentaje de pagos para el primer trimestre del 4%</t>
  </si>
  <si>
    <t>Para el segundo trimestre de las obligaciones por pagar constituidas con recursos de la vigencia 2015 y años anteriores (Inversión y funcionamiento), en Gastos de Funcionamiento                             $ 61.468.765  y en Gastos de Inversión de $ 13.498.493.393, para un total de  $13.559.962.158 completando un porcentajes del 12%,  (SE ACLARA QUE LAS OBLIGACIONES POR PAGAR  VIGENCIA 2015 Y AÑOS ANTERIORES FUERON AJUSTADAS DURANTE EL PRIMER TRIMESTRE EL CUAL NO AFECTA EL PORCENTAJE DE GIROS DURANTE EL PRIMER TRIMESTRE)</t>
  </si>
  <si>
    <t>Para el segundo trimestre del PAC mensualmente programado frente a lo ejecutado se llego a un porcentaje del 100%.</t>
  </si>
  <si>
    <t>En el informe de PAC, de tesoreria Distrital.</t>
  </si>
  <si>
    <t>Se recibieron elementos de inversion y gastos de funcionamiento por medio de convenios de asociacion y contratos, cuyos objetos eran:
fortalecimiento de las organizaciones con actividades en el area deportiva, recreativa y fisica, desarrollar y ejecutar un proceso de formacion deportiva para los habitantes de la localidad, adquisicion de suministro de papeleria, aquisicion de suminstros de aseo y cafeteria, apoyar a iniciativas juveniles que promuevan y fomenten los derechos humanos en la localidad minimizando las situaciones de vulnerabilidad y segregacion de los jovenens, desarrollar campañas de seleccion en la fuente y vincular recuperadores ambientales en iniciativas para el aprovechamiento del programa basura cero en la comunidad.</t>
  </si>
  <si>
    <t>Carpetas de de gestion que corresponden a los ingresos  del trimestre III, en oficinas del Almacen.</t>
  </si>
  <si>
    <t>Carpetas de de gestion que corresponden a las salidas  del trimestre III, en oficinas del Almacen.</t>
  </si>
  <si>
    <t>según el sistema se le asignaron a esta coordinacion 273 requerimientos para este trimestre, donde hay respuesta parcial o total, y oficios a otras entidades</t>
  </si>
  <si>
    <t>Se expidieron actos administrativos de Establecimientos de Comercio en las siguientes actuaciones: 139-2004 Res 219 del 12-07-16, 063-2004 Res 226 del 27-07-16,  079-2009 Res 227 del 27-07-16, 026-2010 Res 242 del 09-08-16, 020-2014 Res 252 del 19-08-16, 185-2008 Res 263 del 26-08-16, 183-2004 Res 251 del 26-08-16, 018-2015 Res 270 del 30-08-16, 111-2015 Res 272 del 31-08-16, 093-2015 Res 276 del 05-09-16, 104-2008 Res 282 del 14-09-16, 8957-2016 Res 283 del 14-09-16, 6935-2013 Res 284 del 14-09-16, 010E-2016 Res 285 del 14-09-16, 065E-2014 Res 286 del 14-09-16, 103-2008 Res 288 del 15-09-16, 073E-2014 Res 292 del 20-09-16,  077-2009 Res 294 del 20-09-16, 021E-2014 Res 296 del 20-09-16, 9114-2016 Res 297 del 20-09-16, 018E-2014 Res del 20-09-16, 004E-2015 Res 302 del 26-09-16, 007E-2015 Res 303 del 26-09-16, 006E-2015 Res 322 del 29-09-16, 008E-2015 Res 323 del 29-09-16, 034E-2015 Res 324 del 29-09-16, 
Se expidieron actos administratvos de Espacio Público en las siguientes actuaciones: 036-2015 Res 209 del 01-07-16,  028-2008 Res 216 del 05-07-16, 001-2012 Res 243 del 12-08-16, 239-2003 Res 244 del 12-08-16, 001-2012 Res 243 del 12-08-16, Res 269 del 30-08-16, 9259 Res 271 del 30-08-16,  Res 293 del 20-09-16, 9073  Res 295 del  20-09-16, 003-008-2003 Res 308 del 26-09-16, 003-006-2003 Res 301 del 26-09-16</t>
  </si>
  <si>
    <t>Se expidieron actos administrativos de Establecimientos de Comercio en las siguientes actuaciones: 139-2004 Res 219 del 12-07-16, 063-2004 Res 226 del 27-07-16,  079-2009 Res 227 del 27-07-16, 026-2010 Res 242 del 09-08-16, 020-2014 Res 252 del 19-08-16, 185-2008 Res 263 del 26-08-16, 183-2004 Res 251 del 26-08-16, 018-2015 Res 270 del 30-08-16, 111-2015 Res 272 del 31-08-16, 093-2015 Res 276 del 05-09-16, 104-2008 Res 282 del 14-09-16, 8957-2016 Res 283 del 14-09-16, 6935-2013 Res 284 del 14-09-16, 010E-2016 Res 285 del 14-09-16, 065E-2014 Res 286 del 14-09-16, 103-2008 Res 288 del 15-09-16, 073E-2014 Res 292 del 20-09-16,  077-2009 Res 294 del 20-09-16, 021E-2014 Res 296 del 20-09-16, 9114-2016 Res 297 del 20-09-16, 018E-2014 Res del 20-09-16, 004E-2015 Res 302 del 26-09-16, 007E-2015 Res 303 del 26-09-16, 006E-2015 Res 322 del 29-09-16, 008E-2015 Res 323 del 29-09-16
Se expidieron actos administratvos de Espacio Público en las siguientes actuaciones: 036-2015 Res 209 del 01-07-16,  028-2008 Res 216 del 05-07-16, 001-2012 Res 243 del 12-08-16, 239-2003 Res 244 del 12-08-16, 001-2012 Res 243 del 12-08-16, Res 269 del 30-08-16, 9259 Res 271 del 30-08-16,  Res 293 del 20-09-16, 9073  Res 295 del  20-09-16, 003-008-2003 Res 308 del 26-09-16, 003-006-2003 Res 301 del 26-09-16</t>
  </si>
  <si>
    <t xml:space="preserve">Se expidioeron actos administrativos referentes a obras en os siguientes expedientes: Exp. 022 de 2014 SI ACTUA 7636 RESOLUCIÓN 00201 Julio 5 /2016
Exp. 025 de 2014 SI ACTUA 7339 RESOLUCIÓN 00210 Julio 5/2016
Exp. 038 de 2014 SI ACTUA 7407 RESOLUCIÓN 211  Julio 5/2016
Exp. 181 de 2011 SI ACTUA 7799 RESOLUCIÓN 212 Julio 5/2016
Exp. 182 de 2011 SI ACTUA 7801 RESOLUCIÓN 213 Julio 5/2016
Exp. 127A de 2011 SI ACTUA 7667 RESOLUCIÓN 214 Julio 5/2016
Exp.  125A de 2011 SI ACTUA 7655 RESOLUCIÓN 215 Julio 5/2016
Exp. 163 de 2011 SI ACTUA 7785 RESOLUCIÓN 223 Julio 26/2016
Exp. 164 A de 2011 SI ACTUA 7790 RESOLUCIÓN 224 Julio 26/2016
Exp. 165 de 2011 SI ACTUA 7792 RESOLUCIÓN 225 Julio 26/2016
Exp. 154 A de 2011 SI ACTUA 7749 RESOLUCIÓN 228 Julio 5/2016
Exp. 155A de 2011 SI ACTUA 7752 RESOLUCIÓN 229 Agosto 01/2016
Exp.  257a de 2011 SI ACTUA 7759 RESOLUCIÓN 230 Agosto 01/2016
Exp. 161 de 2011 SI ACTUA 7778 RESOLUCIÓN 231 Agosto 01/2016
Exp. 162 A de 2011 SI ACTUA 77283 RESOLUCIÓN 232 Agosto 01/2016
Exp. 029A de 2011 SI ACTUA 7450 RESOLUCIÓN 237 Agosto 08/2016
Exp. 030 A de 2011 SI ACTUA 7463 RESOLUCIÓN 238 Agosto 08/2016
Exp. 034A de 2011 SI ACTUA 7484 RESOLUCIÓN 239 Agosto 08/2016
Exp. 036A de 2011 SI ACTUA 7488 RESOLUCIÓN 240 Agosto 08/2016
Exp. 038 de 2011 SI ACTUA 7830 RESOLUCIÓN 246 Agosto 08/2016
Exp. 130 de 2011 SI ACTUA 7672 RESOLUCIÓN 247 Agosto 16/2016
Exp. 131 de 2011 SI ACTUA 7687 RESOLUCIÓN 248 Agosto 16/2016
Exp. 184 de 2011 SI ACTUA 7805 RESOLUCIÓN 249 Agosto 16/2016
Exp. 186 de 2011 SI ACTUA 7808 RESOLUCIÓN 250 Agosto 16/2016
Exp. 133 de 2011 SI ACTUA 7693 RESOLUCIÓN 255 Agosto 24/2016
Exp. 090 de 2011 SI ACTUA 7684 RESOLUCIÓN 257 Agosto 26/2016
Exp. 183 de 2011 SI ACTUA 7803 RESOLUCIÓN 259 Agosto 26/2016
Exp. 127 A de 2011 SI ACTUA 7667 RESOLUCIÓN 275 Septiembre 05/2016
Exp. 029 de 2011 SI ACTUA 7448 RESOLUCIÓN  275 Septiembre 05/2016
Exp. 185 de 2011 SI ACTUA 7806 RESOLUCIÓN 278 Septiembre 06/2016
Exp. 189 de 2011 SI ACTUA 7812 RESOLUCIÓN 279 Septiembre 06/2016
Exp. 7151 de 2013 SI ACTUA 7151 RESOLUCIÓN 281 Septiembre 13/2016
Exp. 007 de 2012 SI ACTUA 6032 RESOLUCIÓN 291 Septiembre 27/2016
Exp. 056 de 2012 SI ACTUA 61795 RESOLUCIÓN 304 Septiembre 27/2016
Exp. 008 A de 2011 SI ACTUA 7438 RESOLUCIÓN 306 Septiembre 27/2016
Exp. 009 de 2011 SI ACTUA 7443 RESOLUCIÓN 307 Septiembre 27/2016
Exp. 010 de 2011 SI ACTUA 7426 RESOLUCIÓN 308 Septiembre 27/2016
Exp. 010 A de 2011 SI ACTUA 7434 RESOLUCIÓN 309 Septiembre 27/2016
Exp. 011 de 2011 SI ACTUA 7995 RESOLUCIÓN 314 Septiembre 28/2016
Exp. 016 de 2011 SI ACTUA 7449 RESOLUCIÓN 315 Septiembre 28/2016
Exp. 016A de 2011 SI ACTUA 7451 RESOLUCIÓN 316 Septiembre 28/2016
Exp. 020 de 2011 SI ACTUA 7433 RESOLUCIÓN 317 Septiembre 28/2016
Exp. 024 de 2011 SI ACTUA 7720 RESOLUCIÓN 318 Septiembre 28/2016
Exp. 023A de 2011 SI ACTUA 7718 RESOLUCIÓN 319 Septiembre 29/2016
Exp. 038 de 2011 SI ACTUA 7491 RESOLUCIÓN 320 Septiembre 29/2016
Exp. 010 de 2013 SI ACTUA 6695 RESOLUCIÓN 321 Septiembre 29/2016
</t>
  </si>
  <si>
    <t xml:space="preserve">Se expidioeron actos administrativos referentes a obras en os siguientes expedientes: Exp. 181 de 2011 SI ACTUA 7799 RESOLUCIÓN 212 Julio 5/2016
Exp. 182 de 2011 SI ACTUA 7801 RESOLUCIÓN 213 Julio 5/2016
Exp. 127A de 2011 SI ACTUA 7667 RESOLUCIÓN 214 Julio 5/2016
Exp.  125A de 2011 SI ACTUA 7655 RESOLUCIÓN 215 Julio 5/2016
Exp. 163 de 2011 SI ACTUA 7785 RESOLUCIÓN 223 Julio 26/2016
Exp. 164 A de 2011 SI ACTUA 7790 RESOLUCIÓN 224 Julio 26/2016
Exp. 165 de 2011 SI ACTUA 7792 RESOLUCIÓN 225 Julio 26/2016
Exp. 154 A de 2011 SI ACTUA 7749 RESOLUCIÓN 228 Julio 5/2016
Exp. 155A de 2011 SI ACTUA 7752 RESOLUCIÓN 229 Agosto 01/2016
Exp.  257a de 2011 SI ACTUA 7759 RESOLUCIÓN 230 Agosto 01/2016
Exp. 161 de 2011 SI ACTUA 7778 RESOLUCIÓN 231 Agosto 01/2016
Exp. 162 A de 2011 SI ACTUA 77283 RESOLUCIÓN 232 Agosto 01/2016
Exp. 029A de 2011 SI ACTUA 7450 RESOLUCIÓN 237 Agosto 08/2016
Exp. 030 A de 2011 SI ACTUA 7463 RESOLUCIÓN 238 Agosto 08/2016
Exp. 034A de 2011 SI ACTUA 7484 RESOLUCIÓN 239 Agosto 08/2016
Exp. 036A de 2011 SI ACTUA 7488 RESOLUCIÓN 240 Agosto 08/2016
Exp. 038 de 2011 SI ACTUA 7830 RESOLUCIÓN 246 Agosto 08/2016
Exp. 130 de 2011 SI ACTUA 7672 RESOLUCIÓN 247 Agosto 16/2016
Exp. 131 de 2011 SI ACTUA 7687 RESOLUCIÓN 248 Agosto 16/2016
Exp. 184 de 2011 SI ACTUA 7805 RESOLUCIÓN 249 Agosto 16/2016
Exp. 186 de 2011 SI ACTUA 7808 RESOLUCIÓN 250 Agosto 16/2016
Exp. 133 de 2011 SI ACTUA 7693 RESOLUCIÓN 255 Agosto 24/2016
Exp. 090 de 2011 SI ACTUA 7684 RESOLUCIÓN 257 Agosto 26/2016
Exp. 183 de 2011 SI ACTUA 7803 RESOLUCIÓN 259 Agosto 26/2016
Exp. 127 A de 2011 SI ACTUA 7667 RESOLUCIÓN 275 Septiembre 05/2016
Exp. 029 de 2011 SI ACTUA 7448 RESOLUCIÓN  275 Septiembre 05/2016
Exp. 185 de 2011 SI ACTUA 7806 RESOLUCIÓN 278 Septiembre 06/2016
Exp. 189 de 2011 SI ACTUA 7812 RESOLUCIÓN 279 Septiembre 06/2016
Exp. 007 de 2012 SI ACTUA 6032 RESOLUCIÓN 291 Septiembre 27/2016
Exp. 056 de 2012 SI ACTUA 61795 RESOLUCIÓN 304 Septiembre 27/2016
Exp. 008 A de 2011 SI ACTUA 7438 RESOLUCIÓN 306 Septiembre 27/2016
Exp. 009 de 2011 SI ACTUA 7443 RESOLUCIÓN 307 Septiembre 27/2016
Exp. 010 de 2011 SI ACTUA 7426 RESOLUCIÓN 308 Septiembre 27/2016
Exp. 010 A de 2011 SI ACTUA 7434 RESOLUCIÓN 309 Septiembre 27/2016
Exp. 011 de 2011 SI ACTUA 7995 RESOLUCIÓN 314 Septiembre 28/2016
Exp. 016 de 2011 SI ACTUA 7449 RESOLUCIÓN 315 Septiembre 28/2016
Exp. 016A de 2011 SI ACTUA 7451 RESOLUCIÓN 316 Septiembre 28/2016
Exp. 020 de 2011 SI ACTUA 7433 RESOLUCIÓN 317 Septiembre 28/2016
Exp. 024 de 2011 SI ACTUA 7720 RESOLUCIÓN 318 Septiembre 28/2016
</t>
  </si>
  <si>
    <t xml:space="preserve">Se realizaron 3 jornadas: Jornada de sensibilizacion en el barrio madelena a establecimientos de comercio realizada el dia 17-08-16. Sensibilizacion a vendedores informales  sobre el tema de espacio publico, en el sector de la estancia el idia 21-09-16. Se realizó taller y sensibilizacion el dia 22-09-16 dirigido a Gimnasios y Centros de acondicionamiento fisico principalmente en el sector de madelena </t>
  </si>
  <si>
    <t xml:space="preserve">Actividad Talleres en Campo.
Temas : Régimen Urbanístico. Obtención de licencias de construcción. Curadurías Urbanas 
Barrio: Vista Hermosa y Estrella del sur parte alta (salón  Comunal) 
Fecha: 18 y 30 de Agosto de 2016.
</t>
  </si>
  <si>
    <t>2 Operativos a establecimientos de comercio el dia 8 y 9 de julio de 2016 relacionado con Inspeccion, Vigilancia y Control (ley232 de 1995)  en horas de la noche al cual asistieron las siguientes entidades: ALCB, Bomberos, Transito, Policia, Hospital Vista Hermosa, Secretaria Distrital de Gobierno. Se visito principalmente el sector del Lucero Bajo
2 Operativos a establecimientos de comercio  los dias 9 y 10 de septiembre de 2016 elacionado con Inspeccion, Vigilancia y Control (ley232 de 1995)  en horas de la noche al cual asistieron las siguientes entidades: ALCB, Bomberos, Transito, Policia, Hospital Vista Hermosa, Secretaria Distrital de Gobierno.  Se visitaron los sectores de Sierra Morena, Lucero Bajo, E l Perdomo, La Estancia y Divino Niño</t>
  </si>
  <si>
    <t xml:space="preserve">Operativo de control Conjunto residencial Ciudad Tunal Diagonal 62 sur No. 20B – 30 
Fecha 29 de Agosto de 2016
Barrio Conjunto Residencial Ciudad Tunal
Se verifica conforme a la Licencia de Construcción de lo aprobado.
Operativo de control de licencia de construcción varios predios Relacionada en acta.
Fecha 31 de Agosto, con continuidad el 2, 9 y 21 de Septiembre de 2016
Control de licencias de construcción enviadas por curaduría.
</t>
  </si>
  <si>
    <t>Operativo de recuperacion de espacio publico realizado el dia 16-09-16 en el sector de Isla del Sol, zona de zampa rio tunjuelito.
Operativo realizado el dia 28-09-16 de recuperacion de espacio publico en el sector de Meissen</t>
  </si>
  <si>
    <t>EN EL TERCER TRIMESTRE DE 2016 FUERON RECIBIDAS 36 PQR; SE REALIZARON 38 AUDIENCIAS DE EXPRESION DE OPINIONES; 19 VISITAS COMUNITARIAS Y SE ORIENTARON DIRECTAMENTE 23 CIUDADANOS PARA UN TOTAL DE 116 ACTIVIDADES DE PREVENCIÓN; A SU VEZ SE RECIBIERON 29 ACCIONES POLICIVAS (26 QUERELLAS Y 3 CONTRAVENCIONES) QUIERE DECIR QUE SE OBTUVO UNA GESTION PREVENTIVA DEL 75% CUMPLIENDO LA METAPROYECTADA</t>
  </si>
  <si>
    <t>PARA EL TERCER TRIMESTRE DE 2016 SE TERMINARON 7 ACCIONES POLICIVAS LO QUE CORRESPONDE AL 24% CUMPLIENDO LA META PROYECTADA</t>
  </si>
  <si>
    <t>PARA EL TERCER TRIMESTRE DE 2016 SE RECIBIERON 29 QUERELLAS DE PARTE CORRESPONDIENTES A LA RADICACION DE LA 11588 A LA 11617 Y DE LA FECHA DE PRESENTACION DE LA QUERELLA A LA FECHA DE DILIGENCIA DE AUDIENCIA DE CONCILIACION PROGRAMADA POR PRIMERA VEZ MEDIARON 282 DIAS QUIERE DECIR QUE EL PROMEDIO ES DE 10 DIAS HABILES. CUMPLIMIENTO DE LA META PROYECTADA</t>
  </si>
  <si>
    <t>Se cumpliò la meta satisfactoriamente, aunque aun el equipo de profesionales de la Umc se halla incomleto</t>
  </si>
  <si>
    <t>Formatos de asistencia 2L-GCS-F20 (Carpeta: Procedimiento motivación para la convivencia)</t>
  </si>
  <si>
    <t xml:space="preserve">No se cumpliò la meta, debido a: 1. en el trascurso del mes de julio los dos profesionales de la Umc se encontraban en vacaciones 2. Entre los meses de agosto y septiembre la profesional social estuve ausente por incapacidad y fallecimiento de su señor aproximadamente por cuatro (4) semanas ademas del tomar permiso con causa justificada por tres (3) dias. 3. Aun hace falta el profesional en derecho de la Umc desde el año 2015 (equipo incompleto) </t>
  </si>
  <si>
    <t>Formato acta de reunión 1D-PGE-F10 (Carpeta:Procedimiento:Acompañamiento a la red local de actores voluntarios de convivencia) y formato 2L-GCS-F15 (Monitoreo a Pac)</t>
  </si>
  <si>
    <t>Las calificaciones dadas por los ciudadanos frente a la atenciòn recibida en las audiencias de mediaciòn supera la meta establecida con un porcentaje mayor, lo que refleja satisfacciòn en el servicio</t>
  </si>
  <si>
    <t>Formato tabulación encuesta del servicio de mediación
Formato consulta satisfacción del servicio 2L-GCS-F7 y Aplicación Tabulación resultados encuesta</t>
  </si>
  <si>
    <r>
      <t>Durante este tercer Trimestre comprendido por los meses de Julio-Agosto y Septiembre, como actividades orientadas a la  prevencion de la  conflictividad, desde Casa de Justicia se realizaron</t>
    </r>
    <r>
      <rPr>
        <b/>
        <sz val="10"/>
        <rFont val="Arial"/>
        <family val="2"/>
      </rPr>
      <t xml:space="preserve">                       </t>
    </r>
    <r>
      <rPr>
        <b/>
        <u val="single"/>
        <sz val="10"/>
        <rFont val="Arial"/>
        <family val="2"/>
      </rPr>
      <t>Dos (2) Conversatorios</t>
    </r>
    <r>
      <rPr>
        <sz val="10"/>
        <rFont val="Arial"/>
        <family val="2"/>
      </rPr>
      <t xml:space="preserve"> dirigidos a la comunidad de habitantes de Ciudad Bolivar.  </t>
    </r>
    <r>
      <rPr>
        <b/>
        <sz val="10"/>
        <rFont val="Arial"/>
        <family val="2"/>
      </rPr>
      <t xml:space="preserve">Julio 15 </t>
    </r>
    <r>
      <rPr>
        <sz val="10"/>
        <rFont val="Arial"/>
        <family val="2"/>
      </rPr>
      <t xml:space="preserve">Proceso de paz en la Habana Cuba.  Dr. Andres Hernandez.  Asist. 75 personas.  </t>
    </r>
    <r>
      <rPr>
        <b/>
        <sz val="10"/>
        <rFont val="Arial"/>
        <family val="2"/>
      </rPr>
      <t>Agosto 19</t>
    </r>
    <r>
      <rPr>
        <sz val="10"/>
        <rFont val="Arial"/>
        <family val="2"/>
      </rPr>
      <t xml:space="preserve"> Mecanismos de  Exigibilidad del derecho a la salud.  Dr. Alberto Posada  Asist. 36 personas. Lugar: auditoriio Casa de Justicia.                                                                                    C</t>
    </r>
    <r>
      <rPr>
        <b/>
        <sz val="10"/>
        <rFont val="Arial"/>
        <family val="2"/>
      </rPr>
      <t>inco (3) Talleres</t>
    </r>
    <r>
      <rPr>
        <sz val="10"/>
        <rFont val="Arial"/>
        <family val="2"/>
      </rPr>
      <t xml:space="preserve">  dictados por  profesionales del CRI .     </t>
    </r>
    <r>
      <rPr>
        <b/>
        <sz val="10"/>
        <rFont val="Arial"/>
        <family val="2"/>
      </rPr>
      <t>Colegio  Manuela Beltran Sede C.  Sept 8</t>
    </r>
    <r>
      <rPr>
        <sz val="10"/>
        <rFont val="Arial"/>
        <family val="2"/>
      </rPr>
      <t xml:space="preserve">: Dr. Marco Muñoz: Pautas de Crianza -- Asist.   18  Acudientes.  </t>
    </r>
    <r>
      <rPr>
        <b/>
        <sz val="10"/>
        <rFont val="Arial"/>
        <family val="2"/>
      </rPr>
      <t>Sep 9</t>
    </r>
    <r>
      <rPr>
        <sz val="10"/>
        <rFont val="Arial"/>
        <family val="2"/>
      </rPr>
      <t xml:space="preserve"> .  Dr Carlos Riveros- Proteccion a la infancia -Asist. 45 Acudientes.  </t>
    </r>
    <r>
      <rPr>
        <b/>
        <sz val="10"/>
        <rFont val="Arial"/>
        <family val="2"/>
      </rPr>
      <t xml:space="preserve">  Col. Manuela Beltran Sede A. Sept 15: </t>
    </r>
    <r>
      <rPr>
        <sz val="10"/>
        <rFont val="Arial"/>
        <family val="2"/>
      </rPr>
      <t>Dr Feliz Peña</t>
    </r>
    <r>
      <rPr>
        <b/>
        <sz val="10"/>
        <rFont val="Arial"/>
        <family val="2"/>
      </rPr>
      <t xml:space="preserve">- </t>
    </r>
    <r>
      <rPr>
        <sz val="10"/>
        <rFont val="Arial"/>
        <family val="2"/>
      </rPr>
      <t xml:space="preserve">Responsabilidad penal en adolescentes- Asist. 120 Docentes de las tres (3) sedes. </t>
    </r>
  </si>
  <si>
    <t xml:space="preserve">Actas de Asistencia de las actividades realizadas ubicadas  en las carpetas de soportes de Desarrollo Comunitario:   </t>
  </si>
  <si>
    <r>
      <t xml:space="preserve">Se realizo  la </t>
    </r>
    <r>
      <rPr>
        <b/>
        <sz val="10"/>
        <rFont val="Arial"/>
        <family val="2"/>
      </rPr>
      <t>Oferta de Servicios de  la  casa de Justicia ante  la Red de Orientadores de los Colegios publicos de la Localidad,</t>
    </r>
    <r>
      <rPr>
        <sz val="10"/>
        <rFont val="Arial"/>
        <family val="2"/>
      </rPr>
      <t xml:space="preserve"> en la reunion realizada en el colegio Cundinamarca, el dia </t>
    </r>
    <r>
      <rPr>
        <b/>
        <sz val="10"/>
        <rFont val="Arial"/>
        <family val="2"/>
      </rPr>
      <t>21 de Septiembre</t>
    </r>
    <r>
      <rPr>
        <sz val="10"/>
        <rFont val="Arial"/>
        <family val="2"/>
      </rPr>
      <t xml:space="preserve"> .   para la comunidad en general de manera gratuita,  En esta reunion  participaron  67 </t>
    </r>
    <r>
      <rPr>
        <b/>
        <sz val="10"/>
        <rFont val="Arial"/>
        <family val="2"/>
      </rPr>
      <t xml:space="preserve">docentes Orientadores de colegios distritales de la localidad. </t>
    </r>
    <r>
      <rPr>
        <b/>
        <sz val="10"/>
        <color indexed="60"/>
        <rFont val="Arial"/>
        <family val="2"/>
      </rPr>
      <t xml:space="preserve">                                                                                  </t>
    </r>
    <r>
      <rPr>
        <b/>
        <sz val="10"/>
        <rFont val="Arial"/>
        <family val="2"/>
      </rPr>
      <t>Tambien participamos en la reunion de Rectores de colegios privados, convocada por la Direccion local de educacion en el colegio politecnico in ternacional sede sur.  En esta reunion tuvimos un espacio de intervcencion donde se socializaron los servicios que ofrecemos en Casa de Justicia. A esta reunion asistieron 75 rector</t>
    </r>
    <r>
      <rPr>
        <b/>
        <sz val="10"/>
        <color indexed="8"/>
        <rFont val="Arial"/>
        <family val="2"/>
      </rPr>
      <t>es y se programaron tres (3) visitas al colegio para concertar participacion en las reuniones den entrega de boletines y exponer la oferta de servicios nuevamente.</t>
    </r>
  </si>
  <si>
    <t xml:space="preserve">Actas de Asistencia reunion.  Carpeta soportes Desarrollo Comunitario   </t>
  </si>
  <si>
    <t>Para el cumplimiento de la meta anual, la cual son dos jornadas de atencion extramural , este trimestre  estamos en la programacion y preparacion  de la segunda Actividad como la hemos denominado Conciliaton, a realizarse en el mes de Noviembre en el Sector de Paraiso de la Upz  (67 lucero).  Esta actividad involucra el desplazamiento de todas las entidades que operan en la Casa de Justicia a territorio con un gran despliegue logistico para garantizar la atencion de los usuarios.  La Casa de Justicia de la localidad Ciudad Bolivar no cuentga con Unidad Movil.  S e establece como lugar para la realizacion de la 2|° Conciliaton del año, Parque ilimani en barrio Paraiso.</t>
  </si>
  <si>
    <t>Actas de reunion de Desarrollo comunitario y Coordinacion Casa de Justicia.   Carpeta soporte de Desarrollo comunitario.</t>
  </si>
  <si>
    <t>1. 25/07/16, se asistió a reunión efectuada en la Escuela Judicial Rodrigo Lara Bonilla, liderada por la Secretaria de Gobierno, con la participaciòn de todas las entidades que participan en las actiuvidades de prevenciòn, seguridad y convivencia de las localidades del Bogotá,  con el fin de participar en las mesas de trabajo para formular el plan integral de convivencia y seguridad  Distrital, plan que sera la base e insumo para la formulacion del PICS local., es de anotar que no se ha formulado el PICS distrital, razon por la cual se sigue trabajando con las estrategias planteadas el los Consejos Locales de Seguridad y las necesidades de las comunidades en meteria de convivencia y seguridad.</t>
  </si>
  <si>
    <t>Computador del puesto de trabajo referente de convivenci y seguridad de la localidad, en la ruta Documentos - Alcaldia Ciudad Bolivar - informe de actividades - Julio  - Cuenta de cobro - Actividades mes de Julio de 2016</t>
  </si>
  <si>
    <t>1. 14/07/16, se asistió a reunión en la DILE, con la participación de un representante de la DILE, Policía de la Localidad, Gestores de convivencia de la Secretaria de Gobierno, para fijar parámetros, alimentar y ampliar el plan de acción de la estrategia de entornos seguros escolares para la localidad.                                                                                                 2. 19/08/16, se realizó y acompaño la campaña liderada por la Alcaldía Local de recuperación de parques y rueda de prensa en el barrio Candelaria 1 y 2, donde se dieron a conocer estrategias de creación y fortalecimiento de los frentes de seguridad, la recuperación física de los parques de la localidad y el decisivo planteamiento de realizar la desarticulación de personas dedicadas al micro -  tráfico en estos lugares de esparcimiento familiar.                                                                                  3. 15/09/16, Se coordinó con el grupo de prevención de la Policía de la Localidad para realizar el acompañamiento a la actividad de ciclo actividad que se realizó con la participación de  estudiantes de los colegios del sector de madelena, esta actividad participa la alcaldía local, padres de familia y medios de comunicación,  con el propósito de fortalecer los lasos entre los estudiantes de los colegios privados y públicos y evitar las riñas en el sector y fortalecer la estrategia de entornos escolares seguros.</t>
  </si>
  <si>
    <t>Computador del puesto de trabajo referente de convivenci y seguridad de la localidad, en la ruta Documentos - Alcaldia Ciudad Bolivar - informe de actividades - Julio -  Agosto - Septiembre - Cuenta de cobro - Actividades mes de Julio - Agosto - Septiembre de 2016</t>
  </si>
  <si>
    <t>Esta meta contempla la articulación entre las diferentes entidades del orden distrital dando cabida en lo local con el acompañamiento de la Veeduría Distrital a través del  Observatorio Ciudadano. Reuniones que  no se han efectuado hasta la fecha.</t>
  </si>
  <si>
    <t>Se realizarón adiciones y prorrogas para los contratos de obra pública COP 147 de 2014 y COP 121 de 2014, que tienen como objeto de intervención el espacio público y la malla víal local de la localidad de Ciudad Bolivar respectivamente, así mismo se formularón 3 licitaciones públicas, una enfocada al mantenimiento de la malla vial local y rural, otra enfocada a la rehabilitación de la malla vial urbana y la construcción de la malla vial rural y una licitación enfocada a atender los problemas de espacio público de la localidad. Así mismo se proyectó una consultoría de diseño de espacio público y algunos segmentos viales que se priorizarán para construir para la vigencia 2017.</t>
  </si>
  <si>
    <t>Se adelanto reuniones ordinarias del CLGRCC LOS ULTIMOS JUEVES DE CADA MES TENIENDO ENCUENTA EL PERIODO COMPRENDOIDO DEL 1 de Junio al 30 de Septiembre de 2016.    Teniendo encuenta el plan de acción relacionado con programas de sensibilización, conformación de grupos operativos para la atención de Emergencias, visitas de evaluación de parques y salones comunitarios para alojamientos temporales. Para identificar e implementar los lineamientos para la incorporación dl componenente de Gestión de Riesgo.</t>
  </si>
  <si>
    <t>EN EL TERCER TRIMESTRE DE 2016 SE PROGRAMO UNA JORNADA  DE SENSIBILIACION DE NORMAS DE CONVIVENCIA EN LA URBANIZACION ATLANTA II SECTOR SOLICITADA POR FABIOLA DIVANTOQUE EN CALIDAD DE ADMINISTRADORA DE LA PROPIEDAD HORIZONTAL Y FUE PROGRAMADA PARA EL DIA 10 DE AGOSTO DE 2016, RELACIONADA CON MANEJO ADECUADO DE BASURAS Y TENENCIA DE ANIMALES. ES DE ANOTAR QUE LA JORNADA NO SE PUDO REALIZAR TODA VEZ QUE FUE CANCELADA POR LA SOLICITANTE. SE DEJA CONSTANCIA QUE EN EL SEGUNDO TYRIMESTRE SE CUMPLIO LA META PACTADA.</t>
  </si>
  <si>
    <t>EN EL SEGUNDO TRIMESTRE DE 2016 SE COORDINARON DOS PUNTOS PARA JORNADA DE SENCIBILIACION DE NORMAS DE CONVIVENCIA, EN ESPECIAL LA RELACIONADA CON MANEJO ADECUADO DE BASURAS Y TENENCIA DE ANIMALES. LA PRIMERA SE LLEVO A CABO EL 25 DE ABRIL A LA HORA DE LAS 9:00 A.M Y SE IMPACTARON APROXIMADAMENTE 50 FAMILIAS CON UN REGISTRO DE FIRMA DE 11 CIUDADANOS Y LA SEGUNDA SE LLEVO A CABO EL 11 DE MAYO  EN EL CONJUNTO RESIDENCIAL SAN PATRICIO CON UN REGISTRO DE 2 CIUDADANOS. SE IMPACTO EN TOTAL 100 FAMILIAS APROXIMADAMENTE. CUMPLIENDO LA META PACTADA</t>
  </si>
  <si>
    <t xml:space="preserve">Se expidieron actos administrativos referentes a obras en os siguientes expedientes: Exp. 022 de 2014 SI ACTUA 7636 RESOLUCIÓN 00201 Julio 5 /2016
Exp. 025 de 2014 SI ACTUA 7339 RESOLUCIÓN 00210 Julio 5/2016
Exp. 038 de 2014 SI ACTUA 7407 RESOLUCIÓN 211  Julio 5/2016
Exp. 7151 de 2013 SI ACTUA 7151 RESOLUCIÓN 281 Septiembre 13/2016
Exp. 010 de 2013 SI ACTUA 6695 RESOLUCIÓN 321 Septiembre 29/2016
</t>
  </si>
  <si>
    <t>La Secretaria General de Inspecciones de la localidad de ciudad Bolivar no cuenta con una bodega de almacenamiento ,ni su respectiva vigilancia; adicionalmente a la fecha y desde el 2012 no se ha puesto a disposición decomiso alguno producto de oprativos de control a espacio publico. Preguntar en SDG EN PLANEACIÓN</t>
  </si>
  <si>
    <t>N/A</t>
  </si>
  <si>
    <t>Las calificaciones se establecen por parte de los usuarios de las mediaciones atendidas a un porcentaje mayor al planteado por lo que se cumple a cabalidad la meta, de acuerdo a 154 encuestas aplicadas</t>
  </si>
  <si>
    <t>Las calificaciones se establecen por parte de los usuarios de las mediaciones atendidas a un porcentaje mayor al planteado por lo que se cumple a cabalidad la meta.</t>
  </si>
  <si>
    <t xml:space="preserve">1. Campaña para recuperar parqueadero que tenian invadido el Rio Tunjuelo. La Alcaldía Local de Ciudad Bolívar, Policía y Secretaría de Ambiente, recuperaron dos puntos críticos que estaban invadidos por parqueaderos en el sector de Meissen e Isla del Sol, ocasionando una seria afectación al Río Tunjuelo, en total fueron cerca de 7 mil metros cuadrados recuperados, la administración local continuará con estos operativos que buscan preservar el medio ambiente. (4 de octubre).
2. Campaña "Limpiemos Colombia". Funcionarios y Contratistas de la Alcaldía Local participaron en esta jornada para limpiar las calles de la localidad. (20 de noviembre de 2016)
3. Campaña para promocionar los servicios de la Casa de Justicia con la Conciliaton Nacional, que se realizólos días 24,25 y 26 de Noviembre.
4. Pacto por la no violencia contra la mujer en Ciudad Bolívar. En la casa de Justicia de Ciudad Bolívar,  se atienden al día en promedio 27 denuncias por violencia contra la mujer. La Alcaldía local  adelanto un pacto con la ciudadanía para acabar con este delito e invitar a las víctimas para que denuncien. (25 de noviembre de 2016)
5. 90 mujeres se gradúan contra la droga y la violencia. Tras más de 3 meses de cursos, 90 mujeres del sector de Mochuelo, Ciudad Bolívar, en su mayoría madres comunitarias se graduaron en " Educación para la resistencia al uso y abuso de las drogas y violencia". Esta campaña se realizó para invitar a la comunidad a que participe de los diferentes progrmas de la Alcaldía Local. (1 de diciembre)
6. Fuertes operativos en Ciudad Bolívar contra la venta y transporte de pólvora. Esta camapaña buscaba evitar la comercizliación de polvora y personas quemadas durante la navidad y fin de año. (6 de diciembre)
</t>
  </si>
  <si>
    <t>Se elaboró el Plan de Comunicaciones según los lineamientos de la Secretaría Distrital de Gobierno.</t>
  </si>
  <si>
    <t xml:space="preserve">El plan de comunicaciones se encuentra en página web de la Alcaldía Local de Ciudad Bolívar, en la sección de transparencia. </t>
  </si>
  <si>
    <t xml:space="preserve">La información se puede verificar en las redes sociales de la Alcaldía Local, en el canal de youtube y en los archivos de la Oficina de Prensa de laAlaldía Local de Ciuadad Bolívar. </t>
  </si>
  <si>
    <r>
      <rPr>
        <b/>
        <sz val="10"/>
        <rFont val="Arial"/>
        <family val="2"/>
      </rPr>
      <t>Comunicación Externa</t>
    </r>
    <r>
      <rPr>
        <sz val="10"/>
        <rFont val="Arial"/>
        <family val="2"/>
      </rPr>
      <t xml:space="preserve">
1. Se realizaron 17 videos institucionales para difundir los servicios, proyectos y programas de la Alcaldía Local.
2. Se realizaron 4 ruedas de Prensa. 
3. Se realizaron 6 notas para diferentes medios de comunicación sobre actividades y programas de la Alcaldía Local.
4. Se realizaron campañas en fechas especiales (Hallowen y navidad)
5. Se realizó la difusión de actividades progrmadas en el Distrito (Jornada de vacunación el 22 de octubre, 8 Simulacro Nacional de evacauación el 26 de cotubre, acuerdo de paz, festival infantil y juvenil de artes el 6 de noviembre, limpiemos Colombia el 20 de noviembre, campaña del no uso de polvora 7 de diciembre)
6. Difusión de Consejos Locales de Politica Social y Socailización con la comunidad del Plan de Desarrollo Local. (CLOPS DIVERSIDAD 2 DE DICIEMBRE - CLOPS VEJEZ Y DISCAPACIDAD 4 DE NOVIEMBRE)
7. Difusión de las sesiones de la JAL ( Reubicación de familias en zona de Alto riesgo/9 de noviembre - situación de la salud en Ciudad Bolívar/13 de noviembre - informe de seguridad de Ciudad Bolívar - Socialización del Presupuesto de Ingresos y Gastos del Fondo de Desarrollo Local de Ciudad Bolívar / 13 de diciembre)
</t>
    </r>
    <r>
      <rPr>
        <b/>
        <sz val="10"/>
        <rFont val="Arial"/>
        <family val="2"/>
      </rPr>
      <t>Comunicación Interna</t>
    </r>
    <r>
      <rPr>
        <sz val="10"/>
        <rFont val="Arial"/>
        <family val="2"/>
      </rPr>
      <t xml:space="preserve">
1. Celebración de fechas especiales (cumpleaños, novenas de navidad, cena de fin de año)
2. Envio de correos internos 
3. Acompañamiento al proceso de las chaquetas institucionales, para la plena identificación de los funcionarios y contratistas.
4. Campaña interna de recolección de regalos de navidad
5. Socializar el plan institucional de gestión ambiental - piga ( realizar campañas y sensibilización sobre el uso racional de los recursos hidricos y generar conicencia sobre el proceso de reciclaje).
6. Campaña para generar sentido de pertenecían.   Uso del carné y la chaqueta institucional.
</t>
    </r>
  </si>
  <si>
    <r>
      <t xml:space="preserve">Para el IV trimestre se comprometio del presupuesto de inversión asignado a la vigencia 2016, </t>
    </r>
    <r>
      <rPr>
        <u val="single"/>
        <sz val="10"/>
        <color indexed="8"/>
        <rFont val="Arial"/>
        <family val="2"/>
      </rPr>
      <t xml:space="preserve">en gastos de funcionamiento </t>
    </r>
    <r>
      <rPr>
        <sz val="10"/>
        <color indexed="8"/>
        <rFont val="Arial"/>
        <family val="2"/>
      </rPr>
      <t>$ 202.592.718 y Gastos de Inversión de $ 79.549.573.724 para un total de $ 79.751.166.442, EL CUAL DA UNPORCENTAJE CONSOLIDADO PARA EL IV TRIMESTRE DEL  93,95 %</t>
    </r>
  </si>
  <si>
    <t>En el IV trimestre se Giro del presupuesto de inversión asignado a la vigencia 2016,  para gastos de Funcionamiento $ 364.414.369 y para Gastos de Inversión la suma de $ 3.945.884.521  para un total de $4.310.298.890  obteniendo un porcentaje de pagos para el IV trimestre del 5,08%</t>
  </si>
  <si>
    <t>Para el IV trimestre de las obligaciones por pagar constituidas con recursos de la vigencia 2015 y años anteriores (Inversión y funcionamiento), en Gastos de Funcionamiento $ 74.762.364  y en Gastos de Inversión de $ 12.690.199.300, para un total de  $12.764.961.664 completando un porcentajes del 11,10%,  (SE ACLARA QUE LAS OBLIGACIONES POR PAGAR  VIGENCIA 2015 Y AÑOS ANTERIORES FUERON AJUSTADAS DURANTE EL PRIMER TRIMESTRE EL CUAL NO AFECTA EL PORCENTAJE DE GIROS DURANTE EL PRIMER TRIMESTRE)</t>
  </si>
  <si>
    <t>Para el IV trimestre del PAC mensualmente programado frente a lo ejecutado se llego a un porcentaje del 99,63%.</t>
  </si>
  <si>
    <t>Se ingresaron elementos de inversion y gastos de funcionamiento por medio de convenios de asociacion y contratos, cuyos objetos eran: adquisicion de suministro de papeleria. Aquisicion de suminstros de aseo y cafeteria. Mantenimiento preventivo, correctivo y suministro de materiales, insumos, repuestos para parque automotor del FDLCB. Sensibilizacion, atencion e intervencion a personas en condicion de discapacidad fisica y cognitiva de la licalidad 19 de Ciudad Bolivar. Realizacion de la celebracion del dia de los niños de Ciudad Bolivar. Servicios de logistica para actividades de elaboracion, presentacion y socializacion del plan de desarrollo local en el marco de los encuentros ciudadanos y desarrollo del evento de rendicion de cuentas en la localidad Ciudad Bolivar. Confeccionar y suministrar chaquetas institucionales para fortalecer la gestion e imagen institucional de la alcaldia local. Prestar los servicios de logistica para la celebracion del dia de la no violencia contra la mujer. Prestar los servicios de apoyo logistico para la realizacion de eventos artisticos y festivales culturales de la localida de Ciudad Bolivar. Aunar recursos tecnicos, administrativos y financieros para impulsar, desarrollar y fortalecer la formacion artistica en el area de artes plasticas y visuales para los habitantes de la localidad de Ciudad Bolivar.</t>
  </si>
  <si>
    <t>Carpetas de gestion que corresponden a los ingresos  del trimestre IV, en oficina del Almacen.</t>
  </si>
  <si>
    <t>Carpetas  de gestion que corresponden a las salidas  del trimestre IV, en oficina del Almacen.</t>
  </si>
  <si>
    <t>según el sistema se le asignaron a esta coordinacion 738 requerimientos para este trimestre, donde hay respuesta parcial o total, y oficios a otras entidades</t>
  </si>
  <si>
    <t>Existen expediente que no están incluidos en SI ACTUA, por tal motivo considero que la meta se cumplió en un 90%.</t>
  </si>
  <si>
    <t>Se expidieron actos administrativos de Establecimientos de Comercio en las siguientes actuaciones: 166-2003 Res 00335 del 10-10-16, 048-2011 Res 10-10-16, 064-2011 Res 00337 del 10-10-16, 044-2011 Res 00338 del 10-10-16, 094-2008 Res 19-10-16, 084-2008 Res 00349 del 19-10-16, 008-2008 Res 00350 del 19-10-16, 056-2011 Res 00351 del 19-10-16, 023-2008 Res 19-10-16, 071-2009 Res 00353 del 19-10-16, Res 00354 del 19-10-16, 004E-2013 Res 00355 del 19-10-16, 100-2008 Res 00370 del 25-10-16, 055-2009 Res 00371 del 25-10-16, 104-2008 Res 0404 del 11-11-16, 003E-2015 Res 0405 del 11-11-16, 010E-2015 Res 0406 del 11-11-16, Res 0407 del 11-11-16, 044E-2016 Res 0408 del 11-11-16, 053E-2015 Res 0409 del 11-11-16, 009-2015 Res 0463 del 28-11-16, 044E-2015 Res 0464 del 28-11-16, 046E-2015 Res 0465 del 28-11-16, 022-2015 Res 0466 del 28-11-16, 094-2004 Res 0467 del 28-11-16, 077-2004 Res 0472 del 28-11-16, 152-2004 Res 0473 del 28-11-16, 007-2011 Res 0477 del 30-11-16, Res 0478 del 30-11-16, 025E-2013 Res 0479 del 30-11-19, Res 0480 del 30-11-16, Res 0481 del 30-11-16, 062E-2015 Res 0482 del 30-11-16, 026E-2016 Res 0483 del 30-11-16, 025-2009 Res 0484 del 30-11-16, 043E-2015 Res 0485 del 30-11-16, Res 0517 del 12-12-16, Res 0518 del 12-12-16, Res 0519 del 12-12-16, Res 0520 del 12-12-16, Res 0521 del 12-12-16, Res 0522-12-12-16, Res 0523 del 12-12-16, Res 0524 del 12-12-16, 013-2015 Res 0527 del 12-12-16, 047E-2014 Res 0528 del 12-12-16, 024-2015 Res 0529 del 12-12-16, 040E-2016 Res 0530 del 12-12-16, 021-2015 Res 0531 del 12-12-16
Se expidieron actos administratvos de Espacio Público en las siguientes actuaciones:014-2014 Res 0372 del 25-10-16, 9183-2016 Res 0403 del 11-11-16, 020-2005 Res 0525 del 12-12-16, 003-047-2003 Res 0526 del 12-12-16, 003-013-2003 Res 0547 del 15-12-16</t>
  </si>
  <si>
    <t xml:space="preserve">Se expidioeron actos administrativos referentes a obras en os siguientes expedientes:
1. Resolución No. 325 – Expediente No. 039 de 2011 - Radicado SI ACTUA 7493
2. Resolución No. 326 – Expediente No. 041 A  de 2011 - Radicado SI ACTUA 7502
3. Resolución No. 327 – Expediente No. 042 de 2011 - Radicado SI ACTUA 7497
4. Resolución No. 328 – Expediente No. 043 de 2011 - Radicado SI ACTUA 7503
5. Resolución No. 329 – Expediente No. 018 de 2012 - Radicado SI ACTUA 6130
6-. Resolución No. 333 – Expediente No. 004 de 2014 - Radicado SI ACTUA 6498
7. Resolución No. 334 – Expediente No. 041 de 2014 - Radicado SI ACTUA 7499
8. Resolución No. 340 -  Expediente No. 012 de 2011 - Radicado SI ACTUA 9632
9. Resolución No. 345 -  Expediente No. 032 de 2014 - Radicado SI ACTUA 7201
10. Resolución No. 346 - Expediente No. 007 de 2013 - Radicado SI ACTUA 6424
11. Resolución No. 347 -  Expediente No. 075 A de 2011 - Radicado SI ACTUA 7586
12. Resolución No. 359 -  Expediente No. 181 de 2011 - Radicado SI ACTUA 7799
13. Resolución No. 358 -  Expediente No. 182 de 2011 - Radicado SI ACTUA 7801
14. Resolución No. 360 -  Expediente No. 192 de 2011 - Radicado SI ACTUA 7815
15. Resolución No. 375 -  Expediente No. 070 A de 2011 - Radicado SI ACTUA 7573
16. Resolución No. 378 -  Expediente No. 156 de 2011 - Radicado SI ACTUA 7754
17. Resolución No. 379 -  Expediente No. 379 de 2011 - Radicado SI ACTUA 7750
18. Resolución No. 380 -  Expediente No. 073 de 2011 - Radicado SI ACTUA 7887
19. Resolución No. 384 -  Expediente No. 180 de 2011 - Radicado SI ACTUA 7712
20. Resolución No. 385 -  Expediente No. 9334 de 2016 - Radicado SI ACTUA 9334
21. Resolución No. 387 -  Expediente No. 139 A de 2011 - Radicado SI ACTUA 7725
22. Resolución No. 388 -  Expediente No. 142 A de 2011 - Radicado SI ACTUA 7735
23. Resolución No. 389 -  Expediente No. 143 A de 2011 - Radicado SI ACTUA 7740
24. Resolución No. 390 -  Expediente No. 008 de 2014 - Radicado SI ACTUA 7261
25. Resolución No. 394 -  Expediente No. 191 de 2011 - Radicado SI ACTUA 7814
26. Resolución No. 395 -  Expediente No. 187 de 2011 - Radicado SI ACTUA 7810
Se deja constancia que la doctora Sol Myriam Hernadez estuvo hasta el 30 de septiembre de 2016, quedando la oficina sin profesional Especializado Código 222 Grado 23, hasta el 1 de diciembre fecha en la cual el suscrito fue trasladado a la Oficina de Obras. 
</t>
  </si>
  <si>
    <t xml:space="preserve">Se expidioeron actos administrativos referentes a obras en os siguientes expedientes:
1. Resolución No. 325 – Expediente No. 039 de 2011 - Radicado SI ACTUA 7493
2. Resolución No. 326 – Expediente No. 041 A  de 2011 - Radicado SI ACTUA 7502
3. Resolución No. 327 – Expediente No. 042 de 2011 - Radicado SI ACTUA 7497
4. Resolución No. 328 – Expediente No. 043 de 2011 - Radicado SI ACTUA 7503
5. Resolución No. 329 – Expediente No. 018 de 2012 - Radicado SI ACTUA 6130
6. Resolución No. 340 -  Expediente No. 012 de 2011 - Radicado SI ACTUA 9632
7. Resolución No. 347 -  Expediente No. 075 A de 2011 - Radicado SI ACTUA 7586
8. Resolución No. 359 -  Expediente No. 181 de 2011 - Radicado SI ACTUA 7799
9. Resolución No. 358 -  Expediente No. 182 de 2011 - Radicado SI ACTUA 7801
10. Resolución No. 360 -  Expediente No. 192 de 2011 - Radicado SI ACTUA 7815
11. Resolución No. 375 -  Expediente No. 070 A de 2011 - Radicado SI ACTUA 7573
12. Resolución No. 378 -  Expediente No. 156 de 2011 - Radicado SI ACTUA 7754
13. Resolución No. 379 -  Expediente No. 379 de 2011 - Radicado SI ACTUA 7750
14. Resolución No. 380 -  Expediente No. 073 de 2011 - Radicado SI ACTUA 7887
15. Resolución No. 384 -  Expediente No. 180 de 2011 - Radicado SI ACTUA 7712
16. Resolución No. 387 -  Expediente No. 139 A de 2011 - Radicado SI ACTUA 7725
17. Resolución No. 388 -  Expediente No. 142 A de 2011 - Radicado SI ACTUA 7735
18. Resolución No. 389 -  Expediente No. 143 A de 2011 - Radicado SI ACTUA 7740
19. Resolución No. 390 -  Expediente No. 008 de 2014 - Radicado SI ACTUA 7261
20. Resolución No. 394 -  Expediente No. 191 de 2011 - Radicado SI ACTUA 7814
21. Resolución No. 395 -  Expediente No. 187 de 2011 - Radicado SI ACTUA 7810
</t>
  </si>
  <si>
    <t xml:space="preserve">Se expidioeron actos administrativos referentes a obras en os siguientes expedientes: 
1. Resolución No. 333 – Expediente No. 004 de 2014 - Radicado SI ACTUA 6498
2. Resolución No. 334 – Expediente No. 041 de 2014 - Radicado SI ACTUA 7499
3. Resolución No. 345 -  Expediente No. 032 de 2014 - Radicado SI ACTUA 7201
4. Resolución No. 346 - Expediente No. 007 de 2013 - Radicado SI ACTUA 6424
5. Resolución No. 390 -  Expediente No. 008 de 2014 - Radicado SI ACTUA 7261
</t>
  </si>
  <si>
    <t>Sensibilizacion IVC Ley 232 en Gimnasios el dia 30-11-16
Jornada de Sensibilizacion sobre prohibicion de venta de polvora los dias 16- 12 -16
Jornada de Sensibilizacion sobre prohibicion de venta de polvora los dias 17- 12 -16</t>
  </si>
  <si>
    <t xml:space="preserve">Actividad Talleres en Campo.
Temas : Régimen Urbanístico. Obtención de licencias de construcción. Curadurías Urbanas 
Barrio: Vista Hermosa (salón  Comunal) 
Fecha:  Diciembre 15 de 2016.
Personas sensibilizadas 56
</t>
  </si>
  <si>
    <t xml:space="preserve">Operativo IVC Ley 232 en CC MetroSur el dia 03-11-16 restaurantes
 Operativos a establecimientos de comercio el dia 28-10-16 relacionado con Inspeccion, Vigilancia y Control (ley232 de 1995)  en horas de la noche al cual asistieron las siguientes entidades: ALCB, Bomberos, Transito, Policia, Hospital Vista Hermosa, Secretaria Distrital de Gobierno, se visitaron 8 establecimientos de comercio 
Operativo IVC Ley 232 en CC MetroSur el dia 03-11-16 restaurantes
Operativos a establecimientos de comercio el dia 28-10-16 relacionado con Inspeccion, Vigilancia y Control (ley232 de 1995)  en horas de la noche 
Operativo IVC Ley 232 en Gimnasios el dia 30-11-16
Operativos a establecimientos de comercio el dia 17-12-16 relacionado con Inspeccion, Vigilancia y Control (ley232 de 1995)  en horas de la noche  
Operativos a establecimientos de comercio el dia 18-12-16 relacionado con Inspeccion, Vigilancia y Control (ley232 de 1995)  en horas de la noche  </t>
  </si>
  <si>
    <t xml:space="preserve">
Operativo de control zona rural de Corregiduría de Pasquilla y Mochuelo Alto sobre sensibilización de normas urbanísticas y construcciones de obras en zona rural.
Fecha 26 de Noviembre de 2016
Se sensibiliza a la comunidad sobre el tramite de la licencia de construcción y el cumplimiento de la misma.
</t>
  </si>
  <si>
    <t>Operativo de recuperacion de espacio publico realizado el dia 16-11-16 en el poligono de brisas del volador.
Operativo de recuperacion de espacio publico realizado el dia 17-11-16 en el poligono de brisas del volador.
Operativo notificacion espacio publico poligono altos de la estancia el dia 23-11-16
Operativo restitucion voluntaria de espacio publico sector galicia el dia 15-12-16</t>
  </si>
  <si>
    <t>PARA EL CUARTO TRIMESTRE DE 2016 SE TERMINARON 2 ACCIONES POLICIVAS LO QUE CORRESPONDE AL 20% CUMPLIENDO LA META PROYECTADA</t>
  </si>
  <si>
    <t>PARA EL CUARTO TRIMESTRE DE 2016 SE TERMINARON 11 ACCIONES POLICIVAS LO QUE CORRESPONDE AL 20% CUMPLIENDO LA META PROYECTADA</t>
  </si>
  <si>
    <t>PARA EL CUARTO TRIMESTRE DE 2016 SE RECIBIERON 33 QUERELLAS DE PARTE CORRESPONDIENTES A LA RADICACION DE LA 11618 A LA 11650 Y DE LA FECHA DE PRESENTACION DE LA QUERELLA A LA FECHA DE DILIGENCIA DE AUDIENCIA DE CONCILIACION PROGRAMADA POR PRIMERA VEZ MEDIARON 270 DIAS QUIERE DECIR QUE EL PROMEDIO ES DE 9 DIAS HABILES. CUMPLIMIENTO DE LA META PROYECTADA</t>
  </si>
  <si>
    <t>EN EL CUARTO TRIMESTRE DE 2016 FUERON RECIBIDAS 30 PQR; SE REALIZARON 37 AUDIENCIAS DE EXPRESION DE OPINIONES; 16 VISITAS COMUNITARIAS Y SE ORIENTARON DIRECTAMENTE 110 CIUDADANOS PARA UN TOTAL DE 183 ACTIVIDADES DE PREVENCIÓN; A SU VEZ SE RECIBIERON 46 ACCIONES POLICIVAS (33 QUERELLAS Y 13 CONTRAVENCIONES) QUIERE DECIR QUE SE OBTUVO UNA GESTION PREVENTIVA DEL 75% CUMPLIENDO LA METAPROYECTADA</t>
  </si>
  <si>
    <t>Por instrucciones de la Alcaldia Mayor de Bogota se debe dar espera que ellos generen el documento PICS, para que con base en ese documento se aterrice y se acondicione a las necesidades de cada Localidad, debemos esperar ese documento para iniciar el trabajo en la localidad</t>
  </si>
  <si>
    <t>Computador puesto de trabajo referente de seguridad , por la ruta mis documentos- Ciudad Bolivar - informe de actividades- Octubre-Noviembre-Diciembre - cuenta de cobro- actividades mes de Octubre-Noviembre- Diciembre</t>
  </si>
  <si>
    <t xml:space="preserve">1. 06/10/2016, Se realizo reunión con un grupo de jovenes que hacen parte de las barras de millonarios, con el proposito de proponer estrategias de convivencia y comportamiento de estos grupos de barristas, al igual que plantear programas de apoyo para estos jovenes.                                                                                                                       2. 25/10/2016, se realizo una actividad de sensibilización y control en coordinación con la Policía y Personeria  de la Localidad, donde se dio capacitación del los problemas que se tienen con el consumo de sustancias alucinogenas y el porte de armas dentro de los establecimientos escolares.                                                            3.  25/10/2016, Se realizo reunión con un grupo de jovenes que hacen parte de las barras de millonarios, con el proposito de proponer estrategias de convivencia y comportamiento de estos grupos de barristas, al igual que plantear programas de apoyo para estos jovenes.       </t>
  </si>
  <si>
    <t>Se adelanto reuniones ordinarias del CLGRCC LOS ULTIMOS JUEVES DE CADA MES TENIENDO ENCUENTA EL PERIODO COMPRENDOIDO DEL 1 de Octubre al 31 de Diciembre 2016.    Teniendo encuenta el plan de acción relacionado con programas de sensibilización, conformación de grupos operativos para la atención de Emergencias, visitas de evaluación de parques y salones comunitarios para alojamientos temporales. Para identificar e implementar los lineamientos para la incorporación dl componenente de Gestión de Riesgo.</t>
  </si>
  <si>
    <t>Los resultados de esta meta se entregan en el I Trimestre del año en el marco del proceso que se adelanta con el Observatorio Ciudadano en compañía de la Veeduría Distrital.</t>
  </si>
  <si>
    <t>Entrega material asfáltico por parte del contratista</t>
  </si>
  <si>
    <t>vías intervenidas</t>
  </si>
  <si>
    <t xml:space="preserve"> </t>
  </si>
  <si>
    <t xml:space="preserve">En la sesion del CLG  realizada el 19 de mayo de 2016 se presento el plan de acción    </t>
  </si>
  <si>
    <t>Se Continua la publicación del Plan anual de adquisiciones como lo establece el decreto 1510 de 2013. Para la programacion se tuvo en cuenta la directiva 001 de 2016. Se hara una actualización del Plan de adquisiciones para el mes de Julio.</t>
  </si>
  <si>
    <t xml:space="preserve">SE ENCUENTRA EN LA EJECUCUCCIÓN PRESUPUESTAL GASTOS DE INVERSIÓN </t>
  </si>
  <si>
    <t>SE ENCUENTRA EN LA EJECUCUCCIÓN PRESUPUESTAL GASTOS DE INVERSIÓN</t>
  </si>
  <si>
    <t>Se continua la publicación del Plan anual de adquisiciones como lo establece el decreto 1510 de 2013. Para la programacion se tuvo en cuenta la directiva 001 de 2016. Se realizó actualización del Plan de adquisiciones para el mes de  Octubre, Noviembre y Diciembre de 2016</t>
  </si>
  <si>
    <t>Se realizó el seguimiento al avance físíco de las metas del Plan de Desarrollo a travez de la Matriz Unificada de Seguimiento a la Inversión - MUSI-, en la cual se evidenció un avance del 76% a Septiembre 30 de 2016. No obstante se adelantaron procesos contractuales durante el tercer trimestre de la presente vigencia a fin de dar cumplimiento a las metas programadas para el PDL Bogotá Humana.                                                                           El reporte final de metas con sus RESPECTIVOS ponderados se obtienen despues del 10 de enero 2017, según linealmientos de SDP.</t>
  </si>
  <si>
    <t>Formular 1 plan de comunicaciones para la generación, acceso y democratización de la información soporte para la toma de decisiones de la entidad. (Meta nivel local).</t>
  </si>
  <si>
    <t>Registrar el 100% de las modificaciones al Plan Anual de Adquisiciones en el SECOP y página web de la Alcaldía antes de iniciar el proceso contractual.</t>
  </si>
  <si>
    <t>Comprometer el 97% del presupuesto de inversión asignado a la vigencia 2016</t>
  </si>
  <si>
    <t xml:space="preserve">Girar el 70% de las obligaciones por pagar constituidas con recursos de la vigencia 2015 y años anteriores (Inversión y funcionamiento) </t>
  </si>
  <si>
    <t xml:space="preserve">Cumplir el 97% del PAC mensualmente </t>
  </si>
  <si>
    <t>Ingresar 100% de los bienes y elementos adquiridos para los proyectos de inversión en el aplicativo SAI Y SAE en los tiempos estipulados en el contrato evidenciando su trazabilidad</t>
  </si>
  <si>
    <t>Legalizar el 100% de la entrega de los bienes y elementos adquiridos para proyectos de inversión en un término no superior a 30 días evidenciando su trazabilidad</t>
  </si>
  <si>
    <t xml:space="preserve">
Responder 100% de las PQRS de manera integral por régimen de obras, establecimientos de comercio, espacio publico y propiedad horizontal </t>
  </si>
  <si>
    <t>Registrar el 100% de expedientes (ACTIVOS)  del 2015 y años anteriores en el aplicativo SI ACTUA (Previo inventario de expedientes físicos) Establecimientos de comercio</t>
  </si>
  <si>
    <t>Registrar el 100% de expedientes (ACTIVOS)  del 2015 y años anteriores en el aplicativo SI ACTUA (Previo inventario de expedientes físicos) Espacio Público</t>
  </si>
  <si>
    <t>Registrar el 100% de expedientes (ACTIVOS)  del 2015 y años anteriores en el aplicativo SI ACTUA (Previo inventario de expedientes físicos) Obras</t>
  </si>
  <si>
    <t>Realizar 10 operativos de control al funcionamiento en establecimientos de comercio</t>
  </si>
  <si>
    <t>Realizar 4 operativos de control de ocupación  indebida de espacio público</t>
  </si>
  <si>
    <t xml:space="preserve">
Expedientes anteriores al 2014 en establecimientos de comercio  registrados en el aplicativo SI ACTUA</t>
  </si>
  <si>
    <t xml:space="preserve">
Expedientes anteriores al 2014 en espacio público registrados en el aplicativo SI ACTUA</t>
  </si>
  <si>
    <t xml:space="preserve">
Expedientes anteriores al 2014 en Obras registrados en el aplicativo SI ACTUA</t>
  </si>
  <si>
    <t>Promedio de días hábiles para la  realización de audiencias de conciliación</t>
  </si>
  <si>
    <t>Sumatoria de días hábiles para la realización de todas las audiencias de conciliación</t>
  </si>
  <si>
    <t>Entrega de Bienes y elementos legalizados en un termino no superior a 30 días</t>
  </si>
  <si>
    <t>El término integral en esta meta hace referencia a que la respuestas contengan información sobre:
- Entidades a las que se ha oficiado por competencia.
- Orden de trabajo  
Los datos para el calculo del indicador deben tener en cuenta el tiempo legal requerido para dar respuestas a las PQRS. En este sentido, el periodo de tiempo entre la radicación y la respuesta, puede ser un periodo de tiempo que coincida con con un corte trimestral y donde se halle entre dos trimestres consecutivos. Por lo tanto, para el calculo del indicador, deben tenerse en cuenta los datos generados por los PQRS en el trimestre inmediatamente posterior.</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</si>
</sst>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_-* #,##0.00\ _€_-;\-* #,##0.00\ _€_-;_-* \-??\ _€_-;_-@_-"/>
    <numFmt numFmtId="166" formatCode="* #,##0&quot;    &quot;;\-* #,##0&quot;    &quot;;* \-#&quot;    &quot;;@\ "/>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yyyy/mm/dd"/>
  </numFmts>
  <fonts count="54">
    <font>
      <sz val="10"/>
      <name val="Arial"/>
      <family val="2"/>
    </font>
    <font>
      <sz val="11"/>
      <color indexed="8"/>
      <name val="Calibri"/>
      <family val="2"/>
    </font>
    <font>
      <sz val="11"/>
      <color indexed="8"/>
      <name val="Arial"/>
      <family val="2"/>
    </font>
    <font>
      <b/>
      <sz val="10"/>
      <name val="Arial"/>
      <family val="2"/>
    </font>
    <font>
      <sz val="10"/>
      <color indexed="8"/>
      <name val="Arial"/>
      <family val="2"/>
    </font>
    <font>
      <b/>
      <sz val="10"/>
      <color indexed="8"/>
      <name val="Arial"/>
      <family val="2"/>
    </font>
    <font>
      <b/>
      <sz val="9"/>
      <color indexed="8"/>
      <name val="Arial"/>
      <family val="2"/>
    </font>
    <font>
      <b/>
      <sz val="10"/>
      <color indexed="9"/>
      <name val="Arial"/>
      <family val="2"/>
    </font>
    <font>
      <b/>
      <u val="single"/>
      <sz val="10"/>
      <color indexed="10"/>
      <name val="Arial"/>
      <family val="2"/>
    </font>
    <font>
      <sz val="10"/>
      <color indexed="10"/>
      <name val="Arial"/>
      <family val="2"/>
    </font>
    <font>
      <b/>
      <sz val="10"/>
      <color indexed="10"/>
      <name val="Arial"/>
      <family val="2"/>
    </font>
    <font>
      <sz val="10"/>
      <color indexed="9"/>
      <name val="Arial"/>
      <family val="2"/>
    </font>
    <font>
      <i/>
      <sz val="10"/>
      <color indexed="8"/>
      <name val="Arial"/>
      <family val="2"/>
    </font>
    <font>
      <u val="single"/>
      <sz val="10"/>
      <color indexed="8"/>
      <name val="Arial"/>
      <family val="2"/>
    </font>
    <font>
      <b/>
      <u val="single"/>
      <sz val="10"/>
      <name val="Arial"/>
      <family val="2"/>
    </font>
    <font>
      <b/>
      <sz val="10"/>
      <color indexed="60"/>
      <name val="Arial"/>
      <family val="2"/>
    </font>
    <font>
      <b/>
      <sz val="11"/>
      <color indexed="8"/>
      <name val="Arial"/>
      <family val="0"/>
    </font>
    <font>
      <sz val="10"/>
      <color indexed="8"/>
      <name val="Calibri"/>
      <family val="0"/>
    </font>
    <font>
      <sz val="6.5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23"/>
        <bgColor indexed="64"/>
      </patternFill>
    </fill>
    <fill>
      <patternFill patternType="solid">
        <fgColor rgb="FFFFFF00"/>
        <bgColor indexed="64"/>
      </patternFill>
    </fill>
    <fill>
      <patternFill patternType="solid">
        <fgColor indexed="15"/>
        <bgColor indexed="64"/>
      </patternFill>
    </fill>
    <fill>
      <patternFill patternType="solid">
        <fgColor rgb="FFFFFF00"/>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indexed="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color indexed="63"/>
      </right>
      <top>
        <color indexed="63"/>
      </top>
      <bottom>
        <color indexed="63"/>
      </bottom>
    </border>
    <border>
      <left style="thick">
        <color indexed="63"/>
      </left>
      <right>
        <color indexed="63"/>
      </right>
      <top>
        <color indexed="63"/>
      </top>
      <bottom style="thick">
        <color indexed="63"/>
      </bottom>
    </border>
    <border>
      <left style="thick">
        <color indexed="63"/>
      </left>
      <right style="thick">
        <color indexed="63"/>
      </right>
      <top style="thick">
        <color indexed="63"/>
      </top>
      <bottom style="thick">
        <color indexed="63"/>
      </bottom>
    </border>
    <border>
      <left style="thick">
        <color indexed="63"/>
      </left>
      <right>
        <color indexed="63"/>
      </right>
      <top style="thick">
        <color indexed="63"/>
      </top>
      <bottom>
        <color indexed="63"/>
      </bottom>
    </border>
    <border>
      <left style="thick">
        <color indexed="8"/>
      </left>
      <right style="thick">
        <color indexed="8"/>
      </right>
      <top style="thick">
        <color indexed="8"/>
      </top>
      <bottom>
        <color indexed="63"/>
      </bottom>
    </border>
    <border>
      <left style="medium">
        <color indexed="63"/>
      </left>
      <right style="medium">
        <color indexed="63"/>
      </right>
      <top style="medium">
        <color indexed="63"/>
      </top>
      <bottom style="medium">
        <color indexed="63"/>
      </bottom>
    </border>
    <border>
      <left style="hair">
        <color indexed="8"/>
      </left>
      <right style="hair">
        <color indexed="8"/>
      </right>
      <top style="hair">
        <color indexed="8"/>
      </top>
      <bottom style="hair">
        <color indexed="8"/>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color indexed="63"/>
      </right>
      <top>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color indexed="63"/>
      </bottom>
    </border>
    <border>
      <left>
        <color indexed="63"/>
      </left>
      <right style="thin">
        <color indexed="63"/>
      </right>
      <top>
        <color indexed="63"/>
      </top>
      <botto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medium">
        <color indexed="63"/>
      </right>
      <top style="medium">
        <color indexed="63"/>
      </top>
      <bottom>
        <color indexed="63"/>
      </bottom>
    </border>
    <border>
      <left style="thin"/>
      <right style="thin"/>
      <top style="thin"/>
      <bottom style="thin"/>
    </border>
    <border>
      <left style="medium">
        <color indexed="63"/>
      </left>
      <right style="medium">
        <color indexed="63"/>
      </right>
      <top>
        <color indexed="63"/>
      </top>
      <bottom style="medium">
        <color indexed="63"/>
      </bottom>
    </border>
    <border>
      <left>
        <color indexed="63"/>
      </left>
      <right>
        <color indexed="63"/>
      </right>
      <top style="medium">
        <color indexed="63"/>
      </top>
      <bottom style="medium">
        <color indexed="63"/>
      </bottom>
    </border>
    <border>
      <left style="thick">
        <color indexed="63"/>
      </left>
      <right style="thick">
        <color indexed="63"/>
      </right>
      <top style="thick">
        <color indexed="63"/>
      </top>
      <bottom>
        <color indexed="63"/>
      </bottom>
    </border>
    <border>
      <left>
        <color indexed="63"/>
      </left>
      <right style="thick">
        <color indexed="8"/>
      </right>
      <top style="thick">
        <color indexed="8"/>
      </top>
      <bottom style="thick">
        <color indexed="8"/>
      </bottom>
    </border>
    <border>
      <left style="thick">
        <color indexed="8"/>
      </left>
      <right style="thick">
        <color indexed="8"/>
      </right>
      <top style="thick">
        <color indexed="8"/>
      </top>
      <bottom style="thick">
        <color indexed="8"/>
      </bottom>
    </border>
    <border>
      <left style="thick">
        <color indexed="8"/>
      </left>
      <right style="thick">
        <color indexed="8"/>
      </right>
      <top style="thick">
        <color indexed="63"/>
      </top>
      <bottom>
        <color indexed="63"/>
      </bottom>
    </border>
    <border>
      <left>
        <color indexed="63"/>
      </left>
      <right style="thin">
        <color indexed="63"/>
      </right>
      <top>
        <color indexed="63"/>
      </top>
      <bottom style="thin">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30" borderId="1" applyNumberFormat="0" applyAlignment="0" applyProtection="0"/>
    <xf numFmtId="0" fontId="2" fillId="0" borderId="0">
      <alignment/>
      <protection/>
    </xf>
    <xf numFmtId="0" fontId="45" fillId="31" borderId="0" applyNumberFormat="0" applyBorder="0" applyAlignment="0" applyProtection="0"/>
    <xf numFmtId="165" fontId="0" fillId="0" borderId="0" applyFill="0" applyBorder="0" applyAlignment="0" applyProtection="0"/>
    <xf numFmtId="41" fontId="0" fillId="0" borderId="0" applyFill="0" applyBorder="0" applyAlignment="0" applyProtection="0"/>
    <xf numFmtId="43"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xf numFmtId="0" fontId="1" fillId="0" borderId="0">
      <alignment/>
      <protection/>
    </xf>
    <xf numFmtId="0" fontId="0" fillId="33" borderId="5" applyNumberFormat="0" applyFont="0" applyAlignment="0" applyProtection="0"/>
    <xf numFmtId="9" fontId="0" fillId="0" borderId="0" applyFill="0" applyBorder="0" applyAlignment="0" applyProtection="0"/>
    <xf numFmtId="0" fontId="0" fillId="34" borderId="0" applyNumberFormat="0" applyBorder="0" applyAlignment="0" applyProtection="0"/>
    <xf numFmtId="0" fontId="47" fillId="22" borderId="6" applyNumberFormat="0" applyAlignment="0" applyProtection="0"/>
    <xf numFmtId="0" fontId="2"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xf numFmtId="0" fontId="0" fillId="35" borderId="0" applyNumberFormat="0" applyBorder="0" applyAlignment="0" applyProtection="0"/>
  </cellStyleXfs>
  <cellXfs count="222">
    <xf numFmtId="0" fontId="0" fillId="0" borderId="0" xfId="0" applyAlignment="1">
      <alignment/>
    </xf>
    <xf numFmtId="0" fontId="0" fillId="36" borderId="10" xfId="55" applyFont="1" applyFill="1" applyBorder="1" applyAlignment="1" applyProtection="1">
      <alignment horizontal="center"/>
      <protection/>
    </xf>
    <xf numFmtId="0" fontId="0" fillId="0" borderId="0" xfId="0" applyNumberFormat="1" applyAlignment="1">
      <alignment/>
    </xf>
    <xf numFmtId="0" fontId="0" fillId="36" borderId="11" xfId="55" applyFont="1" applyFill="1" applyBorder="1" applyAlignment="1" applyProtection="1">
      <alignment horizontal="center" vertical="center" wrapText="1"/>
      <protection/>
    </xf>
    <xf numFmtId="0" fontId="4" fillId="36" borderId="12" xfId="55" applyFont="1" applyFill="1" applyBorder="1" applyAlignment="1" applyProtection="1">
      <alignment horizontal="center" wrapText="1"/>
      <protection/>
    </xf>
    <xf numFmtId="10" fontId="0" fillId="0" borderId="0" xfId="57" applyNumberFormat="1" applyFill="1" applyBorder="1" applyAlignment="1" applyProtection="1">
      <alignment/>
      <protection/>
    </xf>
    <xf numFmtId="0" fontId="5" fillId="36" borderId="12" xfId="55" applyFont="1" applyFill="1" applyBorder="1" applyAlignment="1" applyProtection="1">
      <alignment horizontal="center"/>
      <protection/>
    </xf>
    <xf numFmtId="0" fontId="5" fillId="36" borderId="12" xfId="55" applyFont="1" applyFill="1" applyBorder="1" applyAlignment="1" applyProtection="1">
      <alignment horizontal="center" wrapText="1"/>
      <protection/>
    </xf>
    <xf numFmtId="0" fontId="5" fillId="37" borderId="13" xfId="55" applyFont="1" applyFill="1" applyBorder="1" applyAlignment="1" applyProtection="1">
      <alignment horizontal="center" vertical="center" wrapText="1"/>
      <protection/>
    </xf>
    <xf numFmtId="0" fontId="5" fillId="37" borderId="12" xfId="55" applyFont="1" applyFill="1" applyBorder="1" applyAlignment="1" applyProtection="1">
      <alignment horizontal="center" vertical="center" wrapText="1"/>
      <protection/>
    </xf>
    <xf numFmtId="0" fontId="3" fillId="0" borderId="0" xfId="0" applyFont="1" applyAlignment="1">
      <alignment/>
    </xf>
    <xf numFmtId="0" fontId="6" fillId="37" borderId="14" xfId="0" applyFont="1" applyFill="1" applyBorder="1" applyAlignment="1" applyProtection="1">
      <alignment horizontal="center" vertical="center" wrapText="1"/>
      <protection locked="0"/>
    </xf>
    <xf numFmtId="0" fontId="0" fillId="36" borderId="15" xfId="55" applyFont="1" applyFill="1" applyBorder="1" applyAlignment="1" applyProtection="1">
      <alignment horizontal="center" vertical="center" wrapText="1"/>
      <protection/>
    </xf>
    <xf numFmtId="0" fontId="4" fillId="36" borderId="15" xfId="55" applyFont="1" applyFill="1" applyBorder="1" applyAlignment="1" applyProtection="1">
      <alignment horizontal="center" vertical="center" wrapText="1"/>
      <protection/>
    </xf>
    <xf numFmtId="0" fontId="4" fillId="38" borderId="15" xfId="55" applyFont="1" applyFill="1" applyBorder="1" applyAlignment="1" applyProtection="1">
      <alignment horizontal="center" vertical="center" wrapText="1"/>
      <protection/>
    </xf>
    <xf numFmtId="9" fontId="8" fillId="36" borderId="15" xfId="55" applyNumberFormat="1" applyFont="1" applyFill="1" applyBorder="1" applyAlignment="1" applyProtection="1">
      <alignment horizontal="center" vertical="center" wrapText="1"/>
      <protection/>
    </xf>
    <xf numFmtId="0" fontId="9" fillId="39" borderId="15" xfId="55" applyNumberFormat="1" applyFont="1" applyFill="1" applyBorder="1" applyAlignment="1" applyProtection="1">
      <alignment horizontal="center" vertical="center" wrapText="1"/>
      <protection/>
    </xf>
    <xf numFmtId="0" fontId="0" fillId="39" borderId="15" xfId="55" applyNumberFormat="1" applyFont="1" applyFill="1" applyBorder="1" applyAlignment="1" applyProtection="1">
      <alignment horizontal="center" vertical="center" wrapText="1"/>
      <protection/>
    </xf>
    <xf numFmtId="9" fontId="4" fillId="39" borderId="16" xfId="57" applyFont="1" applyFill="1" applyBorder="1" applyAlignment="1" applyProtection="1">
      <alignment horizontal="center" vertical="center" wrapText="1"/>
      <protection/>
    </xf>
    <xf numFmtId="0" fontId="9" fillId="36" borderId="15" xfId="55" applyNumberFormat="1" applyFont="1" applyFill="1" applyBorder="1" applyAlignment="1" applyProtection="1">
      <alignment horizontal="center" vertical="center" wrapText="1"/>
      <protection/>
    </xf>
    <xf numFmtId="0" fontId="0" fillId="36" borderId="15" xfId="55" applyNumberFormat="1" applyFont="1" applyFill="1" applyBorder="1" applyAlignment="1" applyProtection="1">
      <alignment horizontal="center" vertical="center" wrapText="1"/>
      <protection/>
    </xf>
    <xf numFmtId="9" fontId="4" fillId="36" borderId="15" xfId="57" applyFont="1" applyFill="1" applyBorder="1" applyAlignment="1" applyProtection="1">
      <alignment horizontal="center" vertical="center" wrapText="1"/>
      <protection/>
    </xf>
    <xf numFmtId="1" fontId="3" fillId="39" borderId="15" xfId="55" applyNumberFormat="1" applyFont="1" applyFill="1" applyBorder="1" applyAlignment="1" applyProtection="1">
      <alignment horizontal="center" vertical="center" wrapText="1"/>
      <protection/>
    </xf>
    <xf numFmtId="9" fontId="3" fillId="39" borderId="16" xfId="57" applyFont="1" applyFill="1" applyBorder="1" applyAlignment="1" applyProtection="1">
      <alignment horizontal="center" vertical="center" wrapText="1"/>
      <protection/>
    </xf>
    <xf numFmtId="9" fontId="3" fillId="39" borderId="15" xfId="57" applyFont="1" applyFill="1" applyBorder="1" applyAlignment="1" applyProtection="1">
      <alignment horizontal="center" vertical="center" wrapText="1"/>
      <protection/>
    </xf>
    <xf numFmtId="166" fontId="4" fillId="36" borderId="15" xfId="49" applyNumberFormat="1" applyFont="1" applyFill="1" applyBorder="1" applyAlignment="1" applyProtection="1">
      <alignment horizontal="center" vertical="center" wrapText="1"/>
      <protection/>
    </xf>
    <xf numFmtId="10" fontId="4" fillId="36" borderId="15" xfId="55" applyNumberFormat="1" applyFont="1" applyFill="1" applyBorder="1" applyAlignment="1" applyProtection="1">
      <alignment horizontal="center" vertical="center" wrapText="1"/>
      <protection/>
    </xf>
    <xf numFmtId="0" fontId="0" fillId="40" borderId="15" xfId="0" applyFont="1" applyFill="1" applyBorder="1" applyAlignment="1" applyProtection="1">
      <alignment horizontal="center" vertical="center" wrapText="1"/>
      <protection locked="0"/>
    </xf>
    <xf numFmtId="9" fontId="0" fillId="40" borderId="15"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9" fontId="4" fillId="39" borderId="15" xfId="57" applyFont="1" applyFill="1" applyBorder="1" applyAlignment="1" applyProtection="1">
      <alignment horizontal="center" vertical="center" wrapText="1"/>
      <protection/>
    </xf>
    <xf numFmtId="9" fontId="0" fillId="40" borderId="15" xfId="0" applyNumberFormat="1" applyFont="1" applyFill="1" applyBorder="1" applyAlignment="1">
      <alignment horizontal="justify" vertical="center" wrapText="1"/>
    </xf>
    <xf numFmtId="0" fontId="4" fillId="37" borderId="15" xfId="55" applyFont="1" applyFill="1" applyBorder="1" applyAlignment="1" applyProtection="1">
      <alignment horizontal="center" vertical="center" wrapText="1"/>
      <protection/>
    </xf>
    <xf numFmtId="0" fontId="5" fillId="38" borderId="15" xfId="55" applyFont="1" applyFill="1" applyBorder="1" applyAlignment="1" applyProtection="1">
      <alignment horizontal="center" vertical="center" wrapText="1"/>
      <protection/>
    </xf>
    <xf numFmtId="0" fontId="4" fillId="0" borderId="15" xfId="55" applyFont="1" applyFill="1" applyBorder="1" applyAlignment="1" applyProtection="1">
      <alignment horizontal="center" vertical="center" wrapText="1"/>
      <protection/>
    </xf>
    <xf numFmtId="9" fontId="10" fillId="0" borderId="15" xfId="57" applyNumberFormat="1" applyFont="1" applyFill="1" applyBorder="1" applyAlignment="1" applyProtection="1">
      <alignment horizontal="center" vertical="center" wrapText="1"/>
      <protection/>
    </xf>
    <xf numFmtId="0" fontId="0" fillId="0" borderId="15" xfId="55" applyFont="1" applyFill="1" applyBorder="1" applyAlignment="1" applyProtection="1">
      <alignment horizontal="center" vertical="center" wrapText="1"/>
      <protection/>
    </xf>
    <xf numFmtId="9" fontId="9" fillId="39" borderId="15" xfId="55" applyNumberFormat="1" applyFont="1" applyFill="1" applyBorder="1" applyAlignment="1" applyProtection="1">
      <alignment horizontal="center" vertical="center" wrapText="1"/>
      <protection/>
    </xf>
    <xf numFmtId="9" fontId="0" fillId="39" borderId="15" xfId="57" applyFont="1" applyFill="1" applyBorder="1" applyAlignment="1" applyProtection="1">
      <alignment horizontal="center" vertical="center" wrapText="1"/>
      <protection/>
    </xf>
    <xf numFmtId="9" fontId="9" fillId="0" borderId="15" xfId="55" applyNumberFormat="1" applyFont="1" applyFill="1" applyBorder="1" applyAlignment="1" applyProtection="1">
      <alignment horizontal="center" vertical="center" wrapText="1"/>
      <protection/>
    </xf>
    <xf numFmtId="9" fontId="0" fillId="0" borderId="15" xfId="55" applyNumberFormat="1" applyFont="1" applyFill="1" applyBorder="1" applyAlignment="1" applyProtection="1">
      <alignment horizontal="center" vertical="center" wrapText="1"/>
      <protection/>
    </xf>
    <xf numFmtId="9" fontId="4" fillId="0" borderId="15" xfId="57" applyFont="1" applyFill="1" applyBorder="1" applyAlignment="1" applyProtection="1">
      <alignment horizontal="center" vertical="center" wrapText="1"/>
      <protection/>
    </xf>
    <xf numFmtId="0" fontId="0" fillId="0" borderId="15" xfId="55" applyNumberFormat="1" applyFont="1" applyFill="1" applyBorder="1" applyAlignment="1" applyProtection="1">
      <alignment horizontal="center" vertical="center" wrapText="1"/>
      <protection/>
    </xf>
    <xf numFmtId="9" fontId="3" fillId="39" borderId="15" xfId="57" applyNumberFormat="1" applyFont="1" applyFill="1" applyBorder="1" applyAlignment="1" applyProtection="1">
      <alignment horizontal="center" vertical="center" wrapText="1"/>
      <protection/>
    </xf>
    <xf numFmtId="9" fontId="3" fillId="0" borderId="15" xfId="57" applyFont="1" applyFill="1" applyBorder="1" applyAlignment="1" applyProtection="1">
      <alignment horizontal="center" vertical="center" wrapText="1"/>
      <protection/>
    </xf>
    <xf numFmtId="0" fontId="4" fillId="0" borderId="15" xfId="55" applyFont="1" applyFill="1" applyBorder="1" applyAlignment="1">
      <alignment horizontal="center" vertical="center" wrapText="1"/>
      <protection/>
    </xf>
    <xf numFmtId="9" fontId="0" fillId="40" borderId="15" xfId="0" applyNumberFormat="1" applyFont="1" applyFill="1" applyBorder="1" applyAlignment="1" applyProtection="1">
      <alignment horizontal="center" vertical="center" wrapText="1"/>
      <protection locked="0"/>
    </xf>
    <xf numFmtId="0" fontId="0" fillId="40" borderId="15" xfId="0" applyFont="1" applyFill="1" applyBorder="1" applyAlignment="1">
      <alignment horizontal="justify" vertical="center" wrapText="1"/>
    </xf>
    <xf numFmtId="0" fontId="0" fillId="0" borderId="0" xfId="0" applyFill="1" applyAlignment="1">
      <alignment/>
    </xf>
    <xf numFmtId="9" fontId="10" fillId="36" borderId="15" xfId="57" applyNumberFormat="1" applyFont="1" applyFill="1" applyBorder="1" applyAlignment="1" applyProtection="1">
      <alignment horizontal="center" vertical="center" wrapText="1"/>
      <protection/>
    </xf>
    <xf numFmtId="9" fontId="9" fillId="36" borderId="15" xfId="55" applyNumberFormat="1" applyFont="1" applyFill="1" applyBorder="1" applyAlignment="1" applyProtection="1">
      <alignment horizontal="center" vertical="center" wrapText="1"/>
      <protection/>
    </xf>
    <xf numFmtId="9" fontId="0" fillId="36" borderId="15" xfId="57" applyFont="1" applyFill="1" applyBorder="1" applyAlignment="1" applyProtection="1">
      <alignment horizontal="center" vertical="center" wrapText="1"/>
      <protection/>
    </xf>
    <xf numFmtId="9" fontId="5" fillId="39" borderId="15" xfId="57" applyFont="1" applyFill="1" applyBorder="1" applyAlignment="1" applyProtection="1">
      <alignment horizontal="center" vertical="center" wrapText="1"/>
      <protection/>
    </xf>
    <xf numFmtId="10" fontId="0" fillId="36" borderId="15" xfId="55" applyNumberFormat="1" applyFont="1" applyFill="1" applyBorder="1" applyAlignment="1" applyProtection="1">
      <alignment horizontal="center" vertical="center" wrapText="1"/>
      <protection/>
    </xf>
    <xf numFmtId="9" fontId="0" fillId="0" borderId="15" xfId="57" applyFont="1" applyFill="1" applyBorder="1" applyAlignment="1" applyProtection="1">
      <alignment horizontal="center" vertical="center" wrapText="1"/>
      <protection/>
    </xf>
    <xf numFmtId="10" fontId="0" fillId="0" borderId="15" xfId="55" applyNumberFormat="1" applyFont="1" applyFill="1" applyBorder="1" applyAlignment="1" applyProtection="1">
      <alignment horizontal="center" vertical="center" wrapText="1"/>
      <protection/>
    </xf>
    <xf numFmtId="10" fontId="4" fillId="0" borderId="15" xfId="55" applyNumberFormat="1" applyFont="1" applyFill="1" applyBorder="1" applyAlignment="1" applyProtection="1">
      <alignment horizontal="center" vertical="center" wrapText="1"/>
      <protection/>
    </xf>
    <xf numFmtId="9" fontId="0" fillId="36" borderId="15" xfId="0" applyNumberFormat="1" applyFont="1" applyFill="1" applyBorder="1" applyAlignment="1" applyProtection="1">
      <alignment horizontal="center" vertical="center" wrapText="1"/>
      <protection/>
    </xf>
    <xf numFmtId="0" fontId="0" fillId="38" borderId="15" xfId="0" applyFont="1" applyFill="1" applyBorder="1" applyAlignment="1">
      <alignment horizontal="center" vertical="center" wrapText="1"/>
    </xf>
    <xf numFmtId="10" fontId="10" fillId="36" borderId="15" xfId="57" applyNumberFormat="1" applyFont="1" applyFill="1" applyBorder="1" applyAlignment="1" applyProtection="1">
      <alignment horizontal="center" vertical="center" wrapText="1"/>
      <protection/>
    </xf>
    <xf numFmtId="9" fontId="0" fillId="39" borderId="15" xfId="55" applyNumberFormat="1" applyFont="1" applyFill="1" applyBorder="1" applyAlignment="1" applyProtection="1">
      <alignment horizontal="center" vertical="center" wrapText="1"/>
      <protection/>
    </xf>
    <xf numFmtId="9" fontId="0" fillId="36" borderId="15" xfId="55" applyNumberFormat="1" applyFont="1" applyFill="1" applyBorder="1" applyAlignment="1" applyProtection="1">
      <alignment horizontal="center" vertical="center" wrapText="1"/>
      <protection/>
    </xf>
    <xf numFmtId="9" fontId="3" fillId="39" borderId="15" xfId="55" applyNumberFormat="1" applyFont="1" applyFill="1" applyBorder="1" applyAlignment="1" applyProtection="1">
      <alignment horizontal="center" vertical="center" wrapText="1"/>
      <protection/>
    </xf>
    <xf numFmtId="0" fontId="0" fillId="39" borderId="15" xfId="57" applyNumberFormat="1" applyFont="1" applyFill="1" applyBorder="1" applyAlignment="1" applyProtection="1">
      <alignment horizontal="center" vertical="center" wrapText="1"/>
      <protection/>
    </xf>
    <xf numFmtId="0" fontId="0" fillId="36" borderId="15" xfId="57" applyNumberFormat="1" applyFont="1" applyFill="1" applyBorder="1" applyAlignment="1" applyProtection="1">
      <alignment horizontal="center" vertical="center" wrapText="1"/>
      <protection/>
    </xf>
    <xf numFmtId="0" fontId="3" fillId="39" borderId="15" xfId="57" applyNumberFormat="1" applyFont="1" applyFill="1" applyBorder="1" applyAlignment="1" applyProtection="1">
      <alignment horizontal="center" vertical="center" wrapText="1"/>
      <protection/>
    </xf>
    <xf numFmtId="0" fontId="0" fillId="40" borderId="15" xfId="0" applyNumberFormat="1" applyFont="1" applyFill="1" applyBorder="1" applyAlignment="1" applyProtection="1">
      <alignment horizontal="center" vertical="center" wrapText="1"/>
      <protection locked="0"/>
    </xf>
    <xf numFmtId="0" fontId="0" fillId="36" borderId="0" xfId="0" applyFill="1" applyAlignment="1">
      <alignment/>
    </xf>
    <xf numFmtId="0" fontId="4" fillId="36" borderId="15" xfId="57" applyNumberFormat="1" applyFont="1" applyFill="1" applyBorder="1" applyAlignment="1" applyProtection="1">
      <alignment horizontal="center" vertical="center" wrapText="1"/>
      <protection/>
    </xf>
    <xf numFmtId="10" fontId="4" fillId="39" borderId="15" xfId="57" applyNumberFormat="1" applyFont="1" applyFill="1" applyBorder="1" applyAlignment="1" applyProtection="1">
      <alignment horizontal="center" vertical="center" wrapText="1"/>
      <protection/>
    </xf>
    <xf numFmtId="10" fontId="4" fillId="36" borderId="15" xfId="57" applyNumberFormat="1" applyFont="1" applyFill="1" applyBorder="1" applyAlignment="1" applyProtection="1">
      <alignment horizontal="center" vertical="center" wrapText="1"/>
      <protection/>
    </xf>
    <xf numFmtId="10" fontId="3" fillId="39" borderId="15" xfId="57" applyNumberFormat="1" applyFont="1" applyFill="1" applyBorder="1" applyAlignment="1" applyProtection="1">
      <alignment horizontal="center" vertical="center" wrapText="1"/>
      <protection/>
    </xf>
    <xf numFmtId="0" fontId="0" fillId="34" borderId="15" xfId="0" applyFont="1" applyFill="1" applyBorder="1" applyAlignment="1">
      <alignment horizontal="center" vertical="center" wrapText="1"/>
    </xf>
    <xf numFmtId="0" fontId="0" fillId="37" borderId="15" xfId="0" applyFill="1" applyBorder="1" applyAlignment="1">
      <alignment/>
    </xf>
    <xf numFmtId="0" fontId="9" fillId="39" borderId="15" xfId="57" applyNumberFormat="1" applyFont="1" applyFill="1" applyBorder="1" applyAlignment="1" applyProtection="1">
      <alignment horizontal="center" vertical="center" wrapText="1"/>
      <protection/>
    </xf>
    <xf numFmtId="0" fontId="9" fillId="36" borderId="15" xfId="57" applyNumberFormat="1" applyFont="1" applyFill="1" applyBorder="1" applyAlignment="1" applyProtection="1">
      <alignment horizontal="center" vertical="center" wrapText="1"/>
      <protection/>
    </xf>
    <xf numFmtId="1" fontId="0" fillId="36" borderId="15" xfId="57" applyNumberFormat="1" applyFill="1" applyBorder="1" applyAlignment="1" applyProtection="1">
      <alignment horizontal="center" vertical="center" wrapText="1"/>
      <protection/>
    </xf>
    <xf numFmtId="1" fontId="3" fillId="39" borderId="15" xfId="57" applyNumberFormat="1" applyFont="1" applyFill="1" applyBorder="1" applyAlignment="1" applyProtection="1">
      <alignment horizontal="center" vertical="center" wrapText="1"/>
      <protection/>
    </xf>
    <xf numFmtId="10" fontId="10" fillId="0" borderId="15" xfId="57" applyNumberFormat="1" applyFont="1" applyFill="1" applyBorder="1" applyAlignment="1" applyProtection="1">
      <alignment horizontal="center" vertical="center" wrapText="1"/>
      <protection/>
    </xf>
    <xf numFmtId="9" fontId="9" fillId="39" borderId="15" xfId="57" applyNumberFormat="1" applyFont="1" applyFill="1" applyBorder="1" applyAlignment="1" applyProtection="1">
      <alignment horizontal="center" vertical="center" wrapText="1"/>
      <protection/>
    </xf>
    <xf numFmtId="9" fontId="9" fillId="0" borderId="15" xfId="57" applyNumberFormat="1" applyFont="1" applyFill="1" applyBorder="1" applyAlignment="1" applyProtection="1">
      <alignment horizontal="center" vertical="center" wrapText="1"/>
      <protection/>
    </xf>
    <xf numFmtId="1" fontId="0" fillId="0" borderId="15" xfId="55" applyNumberFormat="1" applyFont="1" applyFill="1" applyBorder="1" applyAlignment="1" applyProtection="1">
      <alignment horizontal="center" vertical="center" wrapText="1"/>
      <protection/>
    </xf>
    <xf numFmtId="1" fontId="9" fillId="39" borderId="15" xfId="57" applyNumberFormat="1" applyFont="1" applyFill="1" applyBorder="1" applyAlignment="1" applyProtection="1">
      <alignment horizontal="center" vertical="center" wrapText="1"/>
      <protection/>
    </xf>
    <xf numFmtId="1" fontId="9" fillId="0" borderId="15" xfId="57" applyNumberFormat="1" applyFont="1" applyFill="1" applyBorder="1" applyAlignment="1" applyProtection="1">
      <alignment horizontal="center" vertical="center" wrapText="1"/>
      <protection/>
    </xf>
    <xf numFmtId="0" fontId="3" fillId="39" borderId="15" xfId="55" applyNumberFormat="1" applyFont="1" applyFill="1" applyBorder="1" applyAlignment="1" applyProtection="1">
      <alignment horizontal="center" vertical="center" wrapText="1"/>
      <protection/>
    </xf>
    <xf numFmtId="0" fontId="4" fillId="36" borderId="15" xfId="55" applyFont="1" applyFill="1" applyBorder="1" applyAlignment="1">
      <alignment horizontal="center" vertical="center" wrapText="1"/>
      <protection/>
    </xf>
    <xf numFmtId="9" fontId="9" fillId="36" borderId="15" xfId="57" applyNumberFormat="1" applyFont="1" applyFill="1" applyBorder="1" applyAlignment="1" applyProtection="1">
      <alignment horizontal="center" vertical="center" wrapText="1"/>
      <protection/>
    </xf>
    <xf numFmtId="10" fontId="0" fillId="40" borderId="15" xfId="0" applyNumberFormat="1" applyFont="1" applyFill="1" applyBorder="1" applyAlignment="1" applyProtection="1">
      <alignment horizontal="center" vertical="center" wrapText="1"/>
      <protection locked="0"/>
    </xf>
    <xf numFmtId="1" fontId="4" fillId="36" borderId="15" xfId="55" applyNumberFormat="1" applyFont="1" applyFill="1" applyBorder="1" applyAlignment="1" applyProtection="1">
      <alignment horizontal="center" vertical="center" wrapText="1"/>
      <protection/>
    </xf>
    <xf numFmtId="9" fontId="9" fillId="39" borderId="15" xfId="57" applyFont="1" applyFill="1" applyBorder="1" applyAlignment="1" applyProtection="1">
      <alignment horizontal="center" vertical="center" wrapText="1"/>
      <protection/>
    </xf>
    <xf numFmtId="9" fontId="9" fillId="36" borderId="15" xfId="57" applyFont="1" applyFill="1" applyBorder="1" applyAlignment="1" applyProtection="1">
      <alignment horizontal="center" vertical="center" wrapText="1"/>
      <protection/>
    </xf>
    <xf numFmtId="0" fontId="0" fillId="36" borderId="15" xfId="55" applyFont="1" applyFill="1" applyBorder="1" applyAlignment="1" applyProtection="1">
      <alignment vertical="center" wrapText="1"/>
      <protection locked="0"/>
    </xf>
    <xf numFmtId="10" fontId="9" fillId="0" borderId="15" xfId="57" applyNumberFormat="1" applyFont="1" applyFill="1" applyBorder="1" applyAlignment="1" applyProtection="1">
      <alignment horizontal="center" vertical="center" wrapText="1"/>
      <protection/>
    </xf>
    <xf numFmtId="10" fontId="0" fillId="0" borderId="15" xfId="57" applyNumberFormat="1" applyFont="1" applyFill="1" applyBorder="1" applyAlignment="1" applyProtection="1">
      <alignment horizontal="center" vertical="center" wrapText="1"/>
      <protection/>
    </xf>
    <xf numFmtId="10" fontId="4" fillId="0" borderId="15" xfId="57" applyNumberFormat="1" applyFont="1" applyFill="1" applyBorder="1" applyAlignment="1" applyProtection="1">
      <alignment horizontal="center" vertical="center" wrapText="1"/>
      <protection/>
    </xf>
    <xf numFmtId="0" fontId="0" fillId="0" borderId="15" xfId="55" applyFont="1" applyFill="1" applyBorder="1" applyAlignment="1" applyProtection="1">
      <alignment horizontal="center" vertical="center" wrapText="1"/>
      <protection locked="0"/>
    </xf>
    <xf numFmtId="1" fontId="9" fillId="36" borderId="15" xfId="57" applyNumberFormat="1" applyFont="1" applyFill="1" applyBorder="1" applyAlignment="1" applyProtection="1">
      <alignment horizontal="center" vertical="center" wrapText="1"/>
      <protection/>
    </xf>
    <xf numFmtId="10" fontId="0" fillId="36" borderId="17" xfId="55" applyNumberFormat="1" applyFont="1" applyFill="1" applyBorder="1" applyAlignment="1" applyProtection="1">
      <alignment horizontal="center" vertical="center" wrapText="1"/>
      <protection/>
    </xf>
    <xf numFmtId="0" fontId="4" fillId="0" borderId="0" xfId="55" applyFont="1" applyAlignment="1">
      <alignment horizontal="center" vertical="center" wrapText="1"/>
      <protection/>
    </xf>
    <xf numFmtId="10" fontId="0" fillId="36" borderId="18" xfId="55" applyNumberFormat="1" applyFont="1" applyFill="1" applyBorder="1" applyAlignment="1" applyProtection="1">
      <alignment horizontal="center" vertical="center" wrapText="1"/>
      <protection/>
    </xf>
    <xf numFmtId="10" fontId="0" fillId="36" borderId="19" xfId="55" applyNumberFormat="1" applyFont="1" applyFill="1" applyBorder="1" applyAlignment="1" applyProtection="1">
      <alignment horizontal="center" vertical="center" wrapText="1"/>
      <protection/>
    </xf>
    <xf numFmtId="10" fontId="4" fillId="36" borderId="19" xfId="55" applyNumberFormat="1" applyFont="1" applyFill="1" applyBorder="1" applyAlignment="1" applyProtection="1">
      <alignment horizontal="center" vertical="center" wrapText="1"/>
      <protection/>
    </xf>
    <xf numFmtId="3" fontId="9" fillId="39" borderId="15" xfId="55" applyNumberFormat="1" applyFont="1" applyFill="1" applyBorder="1" applyAlignment="1" applyProtection="1">
      <alignment horizontal="center" vertical="center" wrapText="1"/>
      <protection/>
    </xf>
    <xf numFmtId="3" fontId="9" fillId="36" borderId="15" xfId="55" applyNumberFormat="1" applyFont="1" applyFill="1" applyBorder="1" applyAlignment="1" applyProtection="1">
      <alignment horizontal="center" vertical="center" wrapText="1"/>
      <protection/>
    </xf>
    <xf numFmtId="1" fontId="0" fillId="36" borderId="15" xfId="55" applyNumberFormat="1" applyFont="1" applyFill="1" applyBorder="1" applyAlignment="1" applyProtection="1">
      <alignment horizontal="center" vertical="center" wrapText="1"/>
      <protection/>
    </xf>
    <xf numFmtId="0" fontId="4" fillId="36" borderId="15" xfId="55" applyNumberFormat="1" applyFont="1" applyFill="1" applyBorder="1" applyAlignment="1" applyProtection="1">
      <alignment horizontal="center" vertical="center" wrapText="1"/>
      <protection/>
    </xf>
    <xf numFmtId="10" fontId="0" fillId="0" borderId="0" xfId="0" applyNumberFormat="1" applyAlignment="1">
      <alignment/>
    </xf>
    <xf numFmtId="0" fontId="0" fillId="0" borderId="16" xfId="0" applyBorder="1" applyAlignment="1">
      <alignment/>
    </xf>
    <xf numFmtId="0" fontId="11" fillId="41" borderId="18" xfId="0" applyFont="1" applyFill="1" applyBorder="1" applyAlignment="1">
      <alignment/>
    </xf>
    <xf numFmtId="0" fontId="11" fillId="41" borderId="18" xfId="0" applyFont="1" applyFill="1" applyBorder="1" applyAlignment="1">
      <alignment horizontal="center" vertical="center" wrapText="1"/>
    </xf>
    <xf numFmtId="0" fontId="0" fillId="37" borderId="18" xfId="0" applyFont="1" applyFill="1" applyBorder="1" applyAlignment="1">
      <alignment vertical="center" wrapText="1"/>
    </xf>
    <xf numFmtId="9" fontId="3" fillId="0" borderId="18" xfId="57" applyFont="1" applyFill="1" applyBorder="1" applyAlignment="1" applyProtection="1">
      <alignment horizontal="center" vertical="center"/>
      <protection/>
    </xf>
    <xf numFmtId="9" fontId="3" fillId="0" borderId="18" xfId="0" applyNumberFormat="1" applyFont="1" applyBorder="1" applyAlignment="1">
      <alignment horizontal="center" vertical="center"/>
    </xf>
    <xf numFmtId="0" fontId="7" fillId="42" borderId="20" xfId="0" applyFont="1" applyFill="1" applyBorder="1" applyAlignment="1">
      <alignment vertical="center" wrapText="1"/>
    </xf>
    <xf numFmtId="0" fontId="7" fillId="42" borderId="21" xfId="0" applyFont="1" applyFill="1" applyBorder="1" applyAlignment="1">
      <alignment vertical="center" wrapText="1"/>
    </xf>
    <xf numFmtId="0" fontId="7" fillId="42" borderId="22" xfId="0" applyFont="1" applyFill="1" applyBorder="1" applyAlignment="1">
      <alignment horizontal="center" vertical="center"/>
    </xf>
    <xf numFmtId="0" fontId="7" fillId="42" borderId="23" xfId="0" applyFont="1" applyFill="1" applyBorder="1" applyAlignment="1">
      <alignment horizontal="center" vertical="center" wrapText="1"/>
    </xf>
    <xf numFmtId="0" fontId="7" fillId="42" borderId="24" xfId="0" applyFont="1" applyFill="1" applyBorder="1" applyAlignment="1">
      <alignment vertical="center" textRotation="90" wrapText="1"/>
    </xf>
    <xf numFmtId="0" fontId="3" fillId="37" borderId="17" xfId="0" applyFont="1" applyFill="1" applyBorder="1" applyAlignment="1">
      <alignment horizontal="center" vertical="center" wrapText="1"/>
    </xf>
    <xf numFmtId="1" fontId="3" fillId="0" borderId="18" xfId="57" applyNumberFormat="1" applyFont="1" applyFill="1" applyBorder="1" applyAlignment="1" applyProtection="1">
      <alignment horizontal="center" vertical="center" wrapText="1"/>
      <protection/>
    </xf>
    <xf numFmtId="9" fontId="3" fillId="0" borderId="18" xfId="57" applyNumberFormat="1" applyFont="1" applyFill="1" applyBorder="1" applyAlignment="1" applyProtection="1">
      <alignment horizontal="center" vertical="center" wrapText="1"/>
      <protection/>
    </xf>
    <xf numFmtId="0" fontId="7" fillId="42" borderId="22" xfId="0" applyFont="1" applyFill="1" applyBorder="1" applyAlignment="1">
      <alignment vertical="center" textRotation="90" wrapText="1"/>
    </xf>
    <xf numFmtId="10" fontId="3" fillId="37" borderId="17" xfId="0" applyNumberFormat="1" applyFont="1" applyFill="1" applyBorder="1" applyAlignment="1">
      <alignment horizontal="center" vertical="center" wrapText="1"/>
    </xf>
    <xf numFmtId="0" fontId="7" fillId="42" borderId="23" xfId="0" applyFont="1" applyFill="1" applyBorder="1" applyAlignment="1">
      <alignment vertical="center" textRotation="90" wrapText="1"/>
    </xf>
    <xf numFmtId="0" fontId="0" fillId="0" borderId="0" xfId="0" applyFont="1" applyBorder="1" applyAlignment="1">
      <alignment horizontal="center" vertical="center" wrapText="1"/>
    </xf>
    <xf numFmtId="9" fontId="3" fillId="0" borderId="18" xfId="55" applyNumberFormat="1" applyFont="1" applyFill="1" applyBorder="1" applyAlignment="1" applyProtection="1">
      <alignment horizontal="center" vertical="center" wrapText="1"/>
      <protection/>
    </xf>
    <xf numFmtId="0" fontId="3" fillId="0" borderId="18" xfId="55" applyNumberFormat="1" applyFont="1" applyFill="1" applyBorder="1" applyAlignment="1" applyProtection="1">
      <alignment horizontal="center" vertical="center" wrapText="1"/>
      <protection/>
    </xf>
    <xf numFmtId="10" fontId="3" fillId="0" borderId="18" xfId="55" applyNumberFormat="1" applyFont="1" applyFill="1" applyBorder="1" applyAlignment="1" applyProtection="1">
      <alignment horizontal="center" vertical="center" wrapText="1"/>
      <protection/>
    </xf>
    <xf numFmtId="0" fontId="11" fillId="42" borderId="25" xfId="0" applyFont="1" applyFill="1" applyBorder="1" applyAlignment="1">
      <alignment vertical="center" textRotation="90" wrapText="1"/>
    </xf>
    <xf numFmtId="1" fontId="3" fillId="0" borderId="18" xfId="55" applyNumberFormat="1" applyFont="1" applyFill="1" applyBorder="1" applyAlignment="1" applyProtection="1">
      <alignment horizontal="center" vertical="center" wrapText="1"/>
      <protection/>
    </xf>
    <xf numFmtId="0" fontId="11" fillId="42" borderId="26" xfId="0" applyFont="1" applyFill="1" applyBorder="1" applyAlignment="1">
      <alignment vertical="center" textRotation="90" wrapText="1"/>
    </xf>
    <xf numFmtId="0" fontId="11" fillId="42" borderId="24" xfId="0" applyFont="1" applyFill="1" applyBorder="1" applyAlignment="1">
      <alignment vertical="center" textRotation="90" wrapText="1"/>
    </xf>
    <xf numFmtId="9" fontId="3" fillId="0" borderId="18" xfId="57" applyFont="1" applyFill="1" applyBorder="1" applyAlignment="1" applyProtection="1">
      <alignment horizontal="center" vertical="center" wrapText="1"/>
      <protection/>
    </xf>
    <xf numFmtId="0" fontId="11" fillId="42" borderId="22" xfId="0" applyFont="1" applyFill="1" applyBorder="1" applyAlignment="1">
      <alignment vertical="center" textRotation="90" wrapText="1"/>
    </xf>
    <xf numFmtId="10" fontId="3" fillId="0" borderId="18" xfId="57" applyNumberFormat="1" applyFont="1" applyFill="1" applyBorder="1" applyAlignment="1" applyProtection="1">
      <alignment horizontal="center" vertical="center" wrapText="1"/>
      <protection/>
    </xf>
    <xf numFmtId="0" fontId="11" fillId="42" borderId="23" xfId="0" applyFont="1" applyFill="1" applyBorder="1" applyAlignment="1">
      <alignment vertical="center" textRotation="90" wrapText="1"/>
    </xf>
    <xf numFmtId="9" fontId="0" fillId="20" borderId="15" xfId="0" applyNumberFormat="1" applyFont="1" applyFill="1" applyBorder="1" applyAlignment="1" applyProtection="1">
      <alignment horizontal="center" vertical="center" wrapText="1"/>
      <protection locked="0"/>
    </xf>
    <xf numFmtId="0" fontId="0" fillId="20" borderId="15" xfId="0" applyFont="1" applyFill="1" applyBorder="1" applyAlignment="1">
      <alignment horizontal="justify" vertical="center" wrapText="1"/>
    </xf>
    <xf numFmtId="10" fontId="0" fillId="20" borderId="15" xfId="0" applyNumberFormat="1" applyFont="1" applyFill="1" applyBorder="1" applyAlignment="1" applyProtection="1">
      <alignment horizontal="center" vertical="center" wrapText="1"/>
      <protection locked="0"/>
    </xf>
    <xf numFmtId="0" fontId="0" fillId="20" borderId="15" xfId="0" applyNumberFormat="1" applyFont="1" applyFill="1" applyBorder="1" applyAlignment="1" applyProtection="1">
      <alignment horizontal="center" vertical="center" wrapText="1"/>
      <protection locked="0"/>
    </xf>
    <xf numFmtId="9" fontId="0" fillId="20" borderId="15" xfId="0" applyNumberFormat="1" applyFont="1" applyFill="1" applyBorder="1" applyAlignment="1">
      <alignment horizontal="justify" vertical="center" wrapText="1"/>
    </xf>
    <xf numFmtId="0" fontId="0" fillId="43" borderId="16" xfId="0" applyFont="1" applyFill="1" applyBorder="1" applyAlignment="1">
      <alignment horizontal="center" vertical="center" wrapText="1"/>
    </xf>
    <xf numFmtId="10" fontId="4" fillId="37" borderId="15" xfId="55" applyNumberFormat="1" applyFont="1" applyFill="1" applyBorder="1" applyAlignment="1" applyProtection="1">
      <alignment horizontal="center" vertical="center" wrapText="1"/>
      <protection/>
    </xf>
    <xf numFmtId="9" fontId="0" fillId="44" borderId="15" xfId="0" applyNumberFormat="1" applyFont="1" applyFill="1" applyBorder="1" applyAlignment="1" applyProtection="1">
      <alignment horizontal="center" vertical="center" wrapText="1"/>
      <protection locked="0"/>
    </xf>
    <xf numFmtId="9" fontId="0" fillId="44" borderId="15" xfId="0" applyNumberFormat="1" applyFont="1" applyFill="1" applyBorder="1" applyAlignment="1">
      <alignment horizontal="justify" vertical="center" wrapText="1"/>
    </xf>
    <xf numFmtId="0" fontId="0" fillId="44" borderId="15" xfId="0" applyFont="1" applyFill="1" applyBorder="1" applyAlignment="1">
      <alignment horizontal="center" vertical="center" wrapText="1"/>
    </xf>
    <xf numFmtId="0" fontId="0" fillId="44" borderId="15" xfId="0" applyNumberFormat="1" applyFont="1" applyFill="1" applyBorder="1" applyAlignment="1" applyProtection="1">
      <alignment horizontal="center" vertical="center" wrapText="1"/>
      <protection locked="0"/>
    </xf>
    <xf numFmtId="9" fontId="0" fillId="44" borderId="15" xfId="0" applyNumberFormat="1" applyFont="1" applyFill="1" applyBorder="1" applyAlignment="1">
      <alignment horizontal="center" vertical="center" wrapText="1"/>
    </xf>
    <xf numFmtId="0" fontId="0" fillId="39" borderId="27" xfId="55" applyNumberFormat="1" applyFont="1" applyFill="1" applyBorder="1" applyAlignment="1" applyProtection="1">
      <alignment horizontal="center" vertical="center" wrapText="1"/>
      <protection/>
    </xf>
    <xf numFmtId="1" fontId="9" fillId="36" borderId="28" xfId="57" applyNumberFormat="1" applyFont="1" applyFill="1" applyBorder="1" applyAlignment="1" applyProtection="1">
      <alignment horizontal="center" vertical="center" wrapText="1"/>
      <protection/>
    </xf>
    <xf numFmtId="9" fontId="4" fillId="39" borderId="29" xfId="57" applyFont="1" applyFill="1" applyBorder="1" applyAlignment="1" applyProtection="1">
      <alignment horizontal="center" vertical="center" wrapText="1"/>
      <protection/>
    </xf>
    <xf numFmtId="9" fontId="4" fillId="39" borderId="30" xfId="57" applyFont="1" applyFill="1" applyBorder="1" applyAlignment="1" applyProtection="1">
      <alignment horizontal="center" vertical="center" wrapText="1"/>
      <protection/>
    </xf>
    <xf numFmtId="0" fontId="4" fillId="37" borderId="31" xfId="55" applyFont="1" applyFill="1" applyBorder="1" applyAlignment="1" applyProtection="1">
      <alignment horizontal="center" vertical="center" wrapText="1"/>
      <protection/>
    </xf>
    <xf numFmtId="9" fontId="0" fillId="43" borderId="16" xfId="0" applyNumberFormat="1" applyFont="1" applyFill="1" applyBorder="1" applyAlignment="1">
      <alignment horizontal="center" vertical="center" wrapText="1"/>
    </xf>
    <xf numFmtId="0" fontId="53" fillId="43" borderId="16" xfId="0" applyFont="1" applyFill="1" applyBorder="1" applyAlignment="1">
      <alignment horizontal="center" vertical="center" wrapText="1"/>
    </xf>
    <xf numFmtId="9" fontId="0" fillId="44" borderId="15" xfId="0" applyNumberFormat="1" applyFont="1" applyFill="1" applyBorder="1" applyAlignment="1">
      <alignment horizontal="justify" vertical="top" wrapText="1"/>
    </xf>
    <xf numFmtId="9" fontId="53" fillId="44" borderId="15" xfId="0" applyNumberFormat="1" applyFont="1" applyFill="1" applyBorder="1" applyAlignment="1">
      <alignment horizontal="justify" vertical="center" wrapText="1"/>
    </xf>
    <xf numFmtId="9" fontId="0" fillId="40" borderId="15" xfId="0" applyNumberFormat="1" applyFill="1" applyBorder="1" applyAlignment="1">
      <alignment horizontal="justify" vertical="center" wrapText="1"/>
    </xf>
    <xf numFmtId="9" fontId="0" fillId="40" borderId="15" xfId="0" applyNumberFormat="1" applyFont="1" applyFill="1" applyBorder="1" applyAlignment="1">
      <alignment horizontal="justify" vertical="top" wrapText="1"/>
    </xf>
    <xf numFmtId="1" fontId="0" fillId="40" borderId="15" xfId="0" applyNumberFormat="1" applyFont="1" applyFill="1" applyBorder="1" applyAlignment="1" applyProtection="1">
      <alignment horizontal="center" vertical="center" wrapText="1"/>
      <protection locked="0"/>
    </xf>
    <xf numFmtId="0" fontId="0" fillId="40" borderId="15" xfId="0" applyFont="1" applyFill="1" applyBorder="1" applyAlignment="1">
      <alignment horizontal="center" vertical="center" wrapText="1"/>
    </xf>
    <xf numFmtId="9" fontId="0" fillId="44" borderId="15" xfId="0" applyNumberFormat="1" applyFont="1" applyFill="1" applyBorder="1" applyAlignment="1">
      <alignment horizontal="left" vertical="top" wrapText="1"/>
    </xf>
    <xf numFmtId="9" fontId="0" fillId="45" borderId="15" xfId="57" applyFill="1" applyBorder="1" applyAlignment="1" applyProtection="1">
      <alignment horizontal="center" vertical="center" wrapText="1"/>
      <protection locked="0"/>
    </xf>
    <xf numFmtId="0" fontId="0" fillId="19" borderId="15" xfId="0" applyFont="1" applyFill="1" applyBorder="1" applyAlignment="1" applyProtection="1">
      <alignment horizontal="center" vertical="center" wrapText="1"/>
      <protection locked="0"/>
    </xf>
    <xf numFmtId="0" fontId="0" fillId="46" borderId="15" xfId="0" applyFont="1" applyFill="1" applyBorder="1" applyAlignment="1" applyProtection="1">
      <alignment horizontal="center" vertical="center" wrapText="1"/>
      <protection locked="0"/>
    </xf>
    <xf numFmtId="9" fontId="0" fillId="46" borderId="15" xfId="0" applyNumberFormat="1" applyFont="1" applyFill="1" applyBorder="1" applyAlignment="1">
      <alignment horizontal="left" vertical="top" wrapText="1"/>
    </xf>
    <xf numFmtId="9" fontId="0" fillId="19" borderId="15" xfId="0" applyNumberFormat="1" applyFont="1" applyFill="1" applyBorder="1" applyAlignment="1">
      <alignment horizontal="left" vertical="top" wrapText="1"/>
    </xf>
    <xf numFmtId="9" fontId="0" fillId="19" borderId="15" xfId="0" applyNumberFormat="1" applyFont="1" applyFill="1" applyBorder="1" applyAlignment="1">
      <alignment horizontal="center" vertical="center" wrapText="1"/>
    </xf>
    <xf numFmtId="0" fontId="0" fillId="19" borderId="15" xfId="0" applyFont="1" applyFill="1" applyBorder="1" applyAlignment="1">
      <alignment horizontal="justify" vertical="center" wrapText="1"/>
    </xf>
    <xf numFmtId="9" fontId="0" fillId="19" borderId="15" xfId="0" applyNumberFormat="1" applyFont="1" applyFill="1" applyBorder="1" applyAlignment="1">
      <alignment horizontal="left" vertical="center" wrapText="1"/>
    </xf>
    <xf numFmtId="9" fontId="0" fillId="19" borderId="15" xfId="0" applyNumberFormat="1" applyFont="1" applyFill="1" applyBorder="1" applyAlignment="1" applyProtection="1">
      <alignment horizontal="center" vertical="center" wrapText="1"/>
      <protection locked="0"/>
    </xf>
    <xf numFmtId="9" fontId="0" fillId="36" borderId="15" xfId="55" applyNumberFormat="1" applyFont="1" applyFill="1" applyBorder="1" applyAlignment="1" applyProtection="1">
      <alignment horizontal="center" vertical="center" wrapText="1"/>
      <protection locked="0"/>
    </xf>
    <xf numFmtId="9" fontId="53" fillId="40" borderId="15" xfId="0" applyNumberFormat="1" applyFont="1" applyFill="1" applyBorder="1" applyAlignment="1" applyProtection="1">
      <alignment horizontal="center" vertical="center" wrapText="1"/>
      <protection locked="0"/>
    </xf>
    <xf numFmtId="9" fontId="53" fillId="19" borderId="15" xfId="0" applyNumberFormat="1" applyFont="1" applyFill="1" applyBorder="1" applyAlignment="1">
      <alignment horizontal="center" vertical="center" wrapText="1"/>
    </xf>
    <xf numFmtId="0" fontId="53" fillId="36" borderId="15" xfId="55" applyFont="1" applyFill="1" applyBorder="1" applyAlignment="1" applyProtection="1">
      <alignment horizontal="center" vertical="center" wrapText="1"/>
      <protection/>
    </xf>
    <xf numFmtId="166" fontId="53" fillId="36" borderId="15" xfId="49" applyNumberFormat="1" applyFont="1" applyFill="1" applyBorder="1" applyAlignment="1" applyProtection="1">
      <alignment horizontal="center" vertical="center" wrapText="1"/>
      <protection/>
    </xf>
    <xf numFmtId="10" fontId="53" fillId="36" borderId="15" xfId="55" applyNumberFormat="1" applyFont="1" applyFill="1" applyBorder="1" applyAlignment="1" applyProtection="1">
      <alignment horizontal="center" vertical="center" wrapText="1"/>
      <protection/>
    </xf>
    <xf numFmtId="166" fontId="53" fillId="36" borderId="15" xfId="55" applyNumberFormat="1" applyFont="1" applyFill="1" applyBorder="1" applyAlignment="1" applyProtection="1">
      <alignment horizontal="center" vertical="center" wrapText="1"/>
      <protection/>
    </xf>
    <xf numFmtId="0" fontId="53" fillId="0" borderId="15" xfId="55" applyFont="1" applyFill="1" applyBorder="1" applyAlignment="1" applyProtection="1">
      <alignment horizontal="center" vertical="center" wrapText="1"/>
      <protection/>
    </xf>
    <xf numFmtId="0" fontId="53" fillId="36" borderId="15" xfId="55" applyFont="1" applyFill="1" applyBorder="1" applyAlignment="1" applyProtection="1">
      <alignment horizontal="center" vertical="center" wrapText="1"/>
      <protection/>
    </xf>
    <xf numFmtId="0" fontId="53" fillId="0" borderId="15" xfId="55" applyFont="1" applyFill="1" applyBorder="1" applyAlignment="1">
      <alignment horizontal="center" vertical="center" wrapText="1"/>
      <protection/>
    </xf>
    <xf numFmtId="10" fontId="53" fillId="0" borderId="15" xfId="55" applyNumberFormat="1" applyFont="1" applyFill="1" applyBorder="1" applyAlignment="1" applyProtection="1">
      <alignment horizontal="center" vertical="center" wrapText="1"/>
      <protection/>
    </xf>
    <xf numFmtId="0" fontId="53" fillId="0" borderId="15" xfId="55" applyFont="1" applyFill="1" applyBorder="1" applyAlignment="1" applyProtection="1">
      <alignment horizontal="center" vertical="center" wrapText="1"/>
      <protection/>
    </xf>
    <xf numFmtId="10" fontId="53" fillId="36" borderId="15" xfId="55" applyNumberFormat="1" applyFont="1" applyFill="1" applyBorder="1" applyAlignment="1" applyProtection="1">
      <alignment horizontal="center" vertical="center" wrapText="1"/>
      <protection/>
    </xf>
    <xf numFmtId="10" fontId="53" fillId="0" borderId="15" xfId="55" applyNumberFormat="1" applyFont="1" applyFill="1" applyBorder="1" applyAlignment="1" applyProtection="1">
      <alignment horizontal="center" vertical="center" wrapText="1"/>
      <protection/>
    </xf>
    <xf numFmtId="10" fontId="53" fillId="37" borderId="15" xfId="55" applyNumberFormat="1" applyFont="1" applyFill="1" applyBorder="1" applyAlignment="1" applyProtection="1">
      <alignment horizontal="center" vertical="center" wrapText="1"/>
      <protection/>
    </xf>
    <xf numFmtId="9" fontId="53" fillId="36" borderId="15" xfId="0" applyNumberFormat="1" applyFont="1" applyFill="1" applyBorder="1" applyAlignment="1" applyProtection="1">
      <alignment horizontal="center" vertical="center" wrapText="1"/>
      <protection/>
    </xf>
    <xf numFmtId="9" fontId="53" fillId="19" borderId="15" xfId="0" applyNumberFormat="1" applyFont="1" applyFill="1" applyBorder="1" applyAlignment="1">
      <alignment horizontal="left" vertical="top" wrapText="1"/>
    </xf>
    <xf numFmtId="0" fontId="53" fillId="46" borderId="15" xfId="0" applyFont="1" applyFill="1" applyBorder="1" applyAlignment="1" applyProtection="1">
      <alignment horizontal="center" vertical="center" wrapText="1"/>
      <protection locked="0"/>
    </xf>
    <xf numFmtId="9" fontId="53" fillId="47" borderId="15" xfId="0" applyNumberFormat="1" applyFont="1" applyFill="1" applyBorder="1" applyAlignment="1">
      <alignment horizontal="justify" vertical="center" wrapText="1"/>
    </xf>
    <xf numFmtId="0" fontId="4" fillId="36" borderId="15" xfId="55" applyFont="1" applyFill="1" applyBorder="1" applyAlignment="1" applyProtection="1">
      <alignment horizontal="left" vertical="top" wrapText="1"/>
      <protection/>
    </xf>
    <xf numFmtId="0" fontId="0" fillId="37" borderId="15" xfId="0" applyFill="1" applyBorder="1" applyAlignment="1">
      <alignment horizontal="center" vertical="center"/>
    </xf>
    <xf numFmtId="0" fontId="4" fillId="37" borderId="27" xfId="55" applyFont="1" applyFill="1" applyBorder="1" applyAlignment="1" applyProtection="1">
      <alignment horizontal="center" vertical="center" wrapText="1"/>
      <protection/>
    </xf>
    <xf numFmtId="0" fontId="4" fillId="37" borderId="32" xfId="55" applyFont="1" applyFill="1" applyBorder="1" applyAlignment="1" applyProtection="1">
      <alignment horizontal="center" vertical="center" wrapText="1"/>
      <protection/>
    </xf>
    <xf numFmtId="0" fontId="4" fillId="37" borderId="28" xfId="55"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4" fillId="37" borderId="15" xfId="55" applyFont="1" applyFill="1" applyBorder="1" applyAlignment="1" applyProtection="1">
      <alignment horizontal="center" vertical="center" wrapText="1"/>
      <protection/>
    </xf>
    <xf numFmtId="0" fontId="0" fillId="36" borderId="15" xfId="55" applyFont="1" applyFill="1" applyBorder="1" applyAlignment="1" applyProtection="1">
      <alignment horizontal="center" vertical="center" wrapText="1"/>
      <protection/>
    </xf>
    <xf numFmtId="0" fontId="4" fillId="36" borderId="15" xfId="55" applyFont="1" applyFill="1" applyBorder="1" applyAlignment="1" applyProtection="1">
      <alignment horizontal="center" vertical="center" wrapText="1"/>
      <protection/>
    </xf>
    <xf numFmtId="0" fontId="6" fillId="37" borderId="33" xfId="55" applyFont="1" applyFill="1" applyBorder="1" applyAlignment="1" applyProtection="1">
      <alignment horizontal="center" vertical="center" wrapText="1"/>
      <protection/>
    </xf>
    <xf numFmtId="0" fontId="5" fillId="37" borderId="34" xfId="0" applyFont="1" applyFill="1" applyBorder="1" applyAlignment="1" applyProtection="1">
      <alignment horizontal="center" vertical="center" wrapText="1"/>
      <protection locked="0"/>
    </xf>
    <xf numFmtId="0" fontId="5" fillId="37" borderId="35" xfId="0" applyFont="1" applyFill="1" applyBorder="1" applyAlignment="1" applyProtection="1">
      <alignment horizontal="center" vertical="center" wrapText="1"/>
      <protection locked="0"/>
    </xf>
    <xf numFmtId="0" fontId="5" fillId="37" borderId="12" xfId="55" applyFont="1" applyFill="1" applyBorder="1" applyAlignment="1" applyProtection="1">
      <alignment horizontal="center" vertical="center" wrapText="1"/>
      <protection/>
    </xf>
    <xf numFmtId="9" fontId="7" fillId="48" borderId="33" xfId="55" applyNumberFormat="1" applyFont="1" applyFill="1" applyBorder="1" applyAlignment="1" applyProtection="1">
      <alignment horizontal="center" vertical="center" wrapText="1"/>
      <protection/>
    </xf>
    <xf numFmtId="0" fontId="5" fillId="37" borderId="33" xfId="55" applyFont="1" applyFill="1" applyBorder="1" applyAlignment="1" applyProtection="1">
      <alignment horizontal="center" vertical="center" wrapText="1"/>
      <protection/>
    </xf>
    <xf numFmtId="0" fontId="5" fillId="37" borderId="13" xfId="55" applyFont="1" applyFill="1" applyBorder="1" applyAlignment="1" applyProtection="1">
      <alignment horizontal="center" vertical="center" wrapText="1"/>
      <protection/>
    </xf>
    <xf numFmtId="0" fontId="5" fillId="37" borderId="36" xfId="55" applyFont="1" applyFill="1" applyBorder="1" applyAlignment="1" applyProtection="1">
      <alignment horizontal="center" vertical="center" wrapText="1"/>
      <protection/>
    </xf>
    <xf numFmtId="0" fontId="5" fillId="37" borderId="33" xfId="55" applyFont="1" applyFill="1" applyBorder="1" applyAlignment="1" applyProtection="1">
      <alignment horizontal="center" vertical="center" textRotation="90" wrapText="1"/>
      <protection/>
    </xf>
    <xf numFmtId="0" fontId="3" fillId="37" borderId="12" xfId="55" applyFont="1" applyFill="1" applyBorder="1" applyAlignment="1" applyProtection="1">
      <alignment horizontal="center" wrapText="1"/>
      <protection/>
    </xf>
    <xf numFmtId="0" fontId="5" fillId="36" borderId="12" xfId="55" applyFont="1" applyFill="1" applyBorder="1" applyAlignment="1" applyProtection="1">
      <alignment horizontal="center"/>
      <protection/>
    </xf>
    <xf numFmtId="0" fontId="3" fillId="37" borderId="12" xfId="55" applyFont="1" applyFill="1" applyBorder="1" applyAlignment="1" applyProtection="1">
      <alignment horizontal="center" vertical="center" wrapText="1"/>
      <protection/>
    </xf>
    <xf numFmtId="164" fontId="5" fillId="36" borderId="12" xfId="55" applyNumberFormat="1" applyFont="1" applyFill="1" applyBorder="1" applyAlignment="1" applyProtection="1">
      <alignment horizontal="center" vertical="center"/>
      <protection/>
    </xf>
    <xf numFmtId="0" fontId="5" fillId="36" borderId="12" xfId="55" applyFont="1" applyFill="1" applyBorder="1" applyAlignment="1" applyProtection="1">
      <alignment horizontal="center" wrapText="1"/>
      <protection/>
    </xf>
    <xf numFmtId="0" fontId="0" fillId="36" borderId="33" xfId="55" applyFont="1" applyFill="1" applyBorder="1" applyAlignment="1" applyProtection="1">
      <alignment horizontal="center" wrapText="1"/>
      <protection/>
    </xf>
    <xf numFmtId="0" fontId="3" fillId="36" borderId="10" xfId="55" applyFont="1" applyFill="1" applyBorder="1" applyAlignment="1" applyProtection="1">
      <alignment horizontal="center"/>
      <protection/>
    </xf>
    <xf numFmtId="0" fontId="3" fillId="36" borderId="11" xfId="55" applyFont="1" applyFill="1" applyBorder="1" applyAlignment="1" applyProtection="1">
      <alignment horizontal="center" vertical="center" wrapText="1"/>
      <protection/>
    </xf>
    <xf numFmtId="0" fontId="4" fillId="36" borderId="12" xfId="55" applyFont="1" applyFill="1" applyBorder="1" applyAlignment="1" applyProtection="1">
      <alignment horizontal="center" wrapText="1"/>
      <protection/>
    </xf>
    <xf numFmtId="0" fontId="11" fillId="42" borderId="18" xfId="0" applyFont="1" applyFill="1" applyBorder="1" applyAlignment="1">
      <alignment horizontal="center" vertical="center" textRotation="90" wrapText="1"/>
    </xf>
    <xf numFmtId="0" fontId="7" fillId="42" borderId="37" xfId="0" applyFont="1" applyFill="1" applyBorder="1" applyAlignment="1">
      <alignment horizontal="center" vertical="center" wrapText="1"/>
    </xf>
    <xf numFmtId="0" fontId="7" fillId="42" borderId="17" xfId="0" applyFont="1" applyFill="1" applyBorder="1" applyAlignment="1">
      <alignment horizontal="center" vertical="center" wrapText="1"/>
    </xf>
    <xf numFmtId="0" fontId="7" fillId="42" borderId="18"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xcel Built-in Normal_Hoja1" xfId="47"/>
    <cellStyle name="Incorrecto" xfId="48"/>
    <cellStyle name="Comma" xfId="49"/>
    <cellStyle name="Comma [0]" xfId="50"/>
    <cellStyle name="Millares 2" xfId="51"/>
    <cellStyle name="Currency" xfId="52"/>
    <cellStyle name="Currency [0]" xfId="53"/>
    <cellStyle name="Neutral" xfId="54"/>
    <cellStyle name="Normal_Hoja1" xfId="55"/>
    <cellStyle name="Notas" xfId="56"/>
    <cellStyle name="Percent" xfId="57"/>
    <cellStyle name="Rojo"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 name="Verde" xfId="67"/>
  </cellStyles>
  <dxfs count="261">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DD9C3"/>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San Crístobal</a:t>
            </a:r>
          </a:p>
        </c:rich>
      </c:tx>
      <c:layout>
        <c:manualLayout>
          <c:xMode val="factor"/>
          <c:yMode val="factor"/>
          <c:x val="0.09225"/>
          <c:y val="0.0355"/>
        </c:manualLayout>
      </c:layout>
      <c:spPr>
        <a:noFill/>
        <a:ln>
          <a:noFill/>
        </a:ln>
      </c:spPr>
    </c:title>
    <c:view3D>
      <c:rotX val="23"/>
      <c:hPercent val="72"/>
      <c:rotY val="6"/>
      <c:depthPercent val="100"/>
      <c:rAngAx val="1"/>
    </c:view3D>
    <c:plotArea>
      <c:layout>
        <c:manualLayout>
          <c:xMode val="edge"/>
          <c:yMode val="edge"/>
          <c:x val="0.13275"/>
          <c:y val="0.24675"/>
          <c:w val="0.785"/>
          <c:h val="0.67475"/>
        </c:manualLayout>
      </c:layout>
      <c:bar3DChart>
        <c:barDir val="col"/>
        <c:grouping val="clustered"/>
        <c:varyColors val="0"/>
        <c:ser>
          <c:idx val="0"/>
          <c:order val="0"/>
          <c:tx>
            <c:strRef>
              <c:f>Hoja2!$B$4</c:f>
              <c:strCache>
                <c:ptCount val="1"/>
                <c:pt idx="0">
                  <c:v>% De Ejecución III Trimestre</c:v>
                </c:pt>
              </c:strCache>
            </c:strRef>
          </c:tx>
          <c:spPr>
            <a:solidFill>
              <a:srgbClr val="00458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Hoja2!$C$3:$I$3</c:f>
              <c:strCache/>
            </c:strRef>
          </c:cat>
          <c:val>
            <c:numRef>
              <c:f>Hoja2!$C$4:$I$4</c:f>
              <c:numCache/>
            </c:numRef>
          </c:val>
          <c:shape val="box"/>
        </c:ser>
        <c:ser>
          <c:idx val="1"/>
          <c:order val="1"/>
          <c:tx>
            <c:strRef>
              <c:f>Hoja2!$B$5</c:f>
              <c:strCache>
                <c:ptCount val="1"/>
                <c:pt idx="0">
                  <c:v>% De Avance Anual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Hoja2!$C$3:$I$3</c:f>
              <c:strCache/>
            </c:strRef>
          </c:cat>
          <c:val>
            <c:numRef>
              <c:f>Hoja2!$C$5:$I$5</c:f>
              <c:numCache/>
            </c:numRef>
          </c:val>
          <c:shape val="box"/>
        </c:ser>
        <c:shape val="box"/>
        <c:axId val="48927734"/>
        <c:axId val="37696423"/>
      </c:bar3DChart>
      <c:catAx>
        <c:axId val="4892773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7696423"/>
        <c:crossesAt val="0"/>
        <c:auto val="1"/>
        <c:lblOffset val="100"/>
        <c:tickLblSkip val="2"/>
        <c:noMultiLvlLbl val="0"/>
      </c:catAx>
      <c:valAx>
        <c:axId val="37696423"/>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927734"/>
        <c:crossesAt val="1"/>
        <c:crossBetween val="between"/>
        <c:dispUnits/>
      </c:valAx>
      <c:spPr>
        <a:noFill/>
        <a:ln>
          <a:noFill/>
        </a:ln>
      </c:spPr>
    </c:plotArea>
    <c:legend>
      <c:legendPos val="r"/>
      <c:layout>
        <c:manualLayout>
          <c:xMode val="edge"/>
          <c:yMode val="edge"/>
          <c:x val="0.17675"/>
          <c:y val="0.94925"/>
          <c:w val="0.41225"/>
          <c:h val="0.04925"/>
        </c:manualLayout>
      </c:layout>
      <c:overlay val="0"/>
      <c:spPr>
        <a:noFill/>
        <a:ln w="3175">
          <a:noFill/>
        </a:ln>
      </c:spPr>
      <c:txPr>
        <a:bodyPr vert="horz" rot="0"/>
        <a:lstStyle/>
        <a:p>
          <a:pPr>
            <a:defRPr lang="en-US" cap="none" sz="65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DDD9C3"/>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9</xdr:row>
      <xdr:rowOff>904875</xdr:rowOff>
    </xdr:from>
    <xdr:to>
      <xdr:col>7</xdr:col>
      <xdr:colOff>9525</xdr:colOff>
      <xdr:row>19</xdr:row>
      <xdr:rowOff>104775</xdr:rowOff>
    </xdr:to>
    <xdr:graphicFrame>
      <xdr:nvGraphicFramePr>
        <xdr:cNvPr id="1" name="Gráfico 1"/>
        <xdr:cNvGraphicFramePr/>
      </xdr:nvGraphicFramePr>
      <xdr:xfrm>
        <a:off x="1895475" y="4505325"/>
        <a:ext cx="7410450" cy="6257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U61"/>
  <sheetViews>
    <sheetView tabSelected="1" zoomScale="80" zoomScaleNormal="80" zoomScalePageLayoutView="0" workbookViewId="0" topLeftCell="W5">
      <pane xSplit="19665" ySplit="3345" topLeftCell="X31" activePane="bottomLeft" state="split"/>
      <selection pane="topLeft" activeCell="F1" sqref="F1:AC1"/>
      <selection pane="topRight" activeCell="X1" sqref="X1"/>
      <selection pane="bottomLeft" activeCell="AC31" sqref="AC31"/>
      <selection pane="bottomRight" activeCell="X9" sqref="A9:IV11"/>
    </sheetView>
  </sheetViews>
  <sheetFormatPr defaultColWidth="11.57421875" defaultRowHeight="12.75" customHeight="1"/>
  <cols>
    <col min="1" max="1" width="16.8515625" style="0" customWidth="1"/>
    <col min="2" max="2" width="15.140625" style="0" customWidth="1"/>
    <col min="3" max="3" width="21.57421875" style="0" customWidth="1"/>
    <col min="4" max="4" width="16.00390625" style="0" customWidth="1"/>
    <col min="5" max="5" width="45.00390625" style="0" customWidth="1"/>
    <col min="6" max="6" width="12.57421875" style="0" customWidth="1"/>
    <col min="7" max="8" width="15.00390625" style="0" customWidth="1"/>
    <col min="9" max="24" width="12.57421875" style="0" customWidth="1"/>
    <col min="25" max="25" width="26.28125" style="0" customWidth="1"/>
    <col min="26" max="26" width="41.57421875" style="0" customWidth="1"/>
    <col min="27" max="27" width="24.28125" style="0" customWidth="1"/>
    <col min="28" max="28" width="22.28125" style="0" customWidth="1"/>
    <col min="29" max="29" width="14.8515625" style="0" customWidth="1"/>
    <col min="30" max="30" width="22.00390625" style="0" customWidth="1"/>
    <col min="31" max="31" width="36.28125" style="0" customWidth="1"/>
    <col min="32" max="32" width="13.00390625" style="0" customWidth="1"/>
    <col min="33" max="33" width="11.57421875" style="0" customWidth="1"/>
    <col min="34" max="34" width="46.7109375" style="0" customWidth="1"/>
    <col min="35" max="35" width="17.57421875" style="0" customWidth="1"/>
    <col min="36" max="36" width="13.57421875" style="0" customWidth="1"/>
    <col min="37" max="37" width="11.57421875" style="0" customWidth="1"/>
    <col min="38" max="38" width="62.00390625" style="0" customWidth="1"/>
    <col min="39" max="39" width="12.7109375" style="0" customWidth="1"/>
    <col min="40" max="40" width="14.28125" style="0" customWidth="1"/>
    <col min="41" max="41" width="11.57421875" style="0" customWidth="1"/>
    <col min="42" max="42" width="61.7109375" style="0" customWidth="1"/>
    <col min="43" max="43" width="12.8515625" style="0" customWidth="1"/>
    <col min="44" max="44" width="13.00390625" style="0" customWidth="1"/>
    <col min="45" max="45" width="11.57421875" style="0" customWidth="1"/>
    <col min="46" max="46" width="55.421875" style="0" customWidth="1"/>
    <col min="47" max="47" width="17.57421875" style="0" customWidth="1"/>
  </cols>
  <sheetData>
    <row r="1" spans="1:31" ht="12.75" customHeight="1">
      <c r="A1" s="214"/>
      <c r="B1" s="214"/>
      <c r="C1" s="214"/>
      <c r="D1" s="214"/>
      <c r="E1" s="214"/>
      <c r="F1" s="215" t="s">
        <v>0</v>
      </c>
      <c r="G1" s="215"/>
      <c r="H1" s="215"/>
      <c r="I1" s="215"/>
      <c r="J1" s="215"/>
      <c r="K1" s="215"/>
      <c r="L1" s="215"/>
      <c r="M1" s="215"/>
      <c r="N1" s="215"/>
      <c r="O1" s="215"/>
      <c r="P1" s="215"/>
      <c r="Q1" s="215"/>
      <c r="R1" s="215"/>
      <c r="S1" s="215"/>
      <c r="T1" s="215"/>
      <c r="U1" s="215"/>
      <c r="V1" s="215"/>
      <c r="W1" s="215"/>
      <c r="X1" s="215"/>
      <c r="Y1" s="215"/>
      <c r="Z1" s="215"/>
      <c r="AA1" s="215"/>
      <c r="AB1" s="215"/>
      <c r="AC1" s="215"/>
      <c r="AD1" s="1"/>
      <c r="AE1" s="1"/>
    </row>
    <row r="2" spans="1:34" ht="12.75" customHeight="1">
      <c r="A2" s="214"/>
      <c r="B2" s="214"/>
      <c r="C2" s="214"/>
      <c r="D2" s="214"/>
      <c r="E2" s="214"/>
      <c r="F2" s="215" t="s">
        <v>1</v>
      </c>
      <c r="G2" s="215"/>
      <c r="H2" s="215"/>
      <c r="I2" s="215"/>
      <c r="J2" s="215"/>
      <c r="K2" s="215"/>
      <c r="L2" s="215"/>
      <c r="M2" s="215"/>
      <c r="N2" s="215"/>
      <c r="O2" s="215"/>
      <c r="P2" s="215"/>
      <c r="Q2" s="215"/>
      <c r="R2" s="215"/>
      <c r="S2" s="215"/>
      <c r="T2" s="215"/>
      <c r="U2" s="215"/>
      <c r="V2" s="215"/>
      <c r="W2" s="215"/>
      <c r="X2" s="215"/>
      <c r="Y2" s="215"/>
      <c r="Z2" s="215"/>
      <c r="AA2" s="215"/>
      <c r="AB2" s="215"/>
      <c r="AC2" s="215"/>
      <c r="AD2" s="1"/>
      <c r="AE2" s="1"/>
      <c r="AH2" s="2"/>
    </row>
    <row r="3" spans="1:31" ht="15" customHeight="1">
      <c r="A3" s="214"/>
      <c r="B3" s="214"/>
      <c r="C3" s="214"/>
      <c r="D3" s="214"/>
      <c r="E3" s="214"/>
      <c r="F3" s="216" t="s">
        <v>2</v>
      </c>
      <c r="G3" s="216"/>
      <c r="H3" s="216"/>
      <c r="I3" s="216"/>
      <c r="J3" s="216"/>
      <c r="K3" s="216"/>
      <c r="L3" s="216"/>
      <c r="M3" s="216"/>
      <c r="N3" s="216"/>
      <c r="O3" s="216"/>
      <c r="P3" s="216"/>
      <c r="Q3" s="216"/>
      <c r="R3" s="216"/>
      <c r="S3" s="216"/>
      <c r="T3" s="216"/>
      <c r="U3" s="216"/>
      <c r="V3" s="216"/>
      <c r="W3" s="216"/>
      <c r="X3" s="216"/>
      <c r="Y3" s="216"/>
      <c r="Z3" s="216"/>
      <c r="AA3" s="216"/>
      <c r="AB3" s="216"/>
      <c r="AC3" s="216"/>
      <c r="AD3" s="3"/>
      <c r="AE3" s="3"/>
    </row>
    <row r="4" spans="1:38" ht="40.5" customHeight="1">
      <c r="A4" s="209" t="s">
        <v>3</v>
      </c>
      <c r="B4" s="209"/>
      <c r="C4" s="209"/>
      <c r="D4" s="209"/>
      <c r="E4" s="209"/>
      <c r="F4" s="217" t="s">
        <v>4</v>
      </c>
      <c r="G4" s="217"/>
      <c r="H4" s="217"/>
      <c r="I4" s="217"/>
      <c r="J4" s="217"/>
      <c r="K4" s="217"/>
      <c r="L4" s="217"/>
      <c r="M4" s="217"/>
      <c r="N4" s="217"/>
      <c r="O4" s="217"/>
      <c r="P4" s="217"/>
      <c r="Q4" s="217"/>
      <c r="R4" s="217"/>
      <c r="S4" s="217"/>
      <c r="T4" s="217"/>
      <c r="U4" s="217"/>
      <c r="V4" s="217"/>
      <c r="W4" s="217"/>
      <c r="X4" s="217"/>
      <c r="Y4" s="217"/>
      <c r="Z4" s="217"/>
      <c r="AA4" s="217"/>
      <c r="AB4" s="217"/>
      <c r="AC4" s="217"/>
      <c r="AD4" s="4"/>
      <c r="AE4" s="4"/>
      <c r="AL4" s="5"/>
    </row>
    <row r="5" spans="1:31" ht="15" customHeight="1">
      <c r="A5" s="209" t="s">
        <v>5</v>
      </c>
      <c r="B5" s="209"/>
      <c r="C5" s="209"/>
      <c r="D5" s="209"/>
      <c r="E5" s="209"/>
      <c r="F5" s="210" t="s">
        <v>6</v>
      </c>
      <c r="G5" s="210"/>
      <c r="H5" s="210"/>
      <c r="I5" s="210"/>
      <c r="J5" s="210"/>
      <c r="K5" s="210"/>
      <c r="L5" s="210"/>
      <c r="M5" s="210"/>
      <c r="N5" s="210"/>
      <c r="O5" s="210"/>
      <c r="P5" s="210"/>
      <c r="Q5" s="210"/>
      <c r="R5" s="210"/>
      <c r="S5" s="210"/>
      <c r="T5" s="210"/>
      <c r="U5" s="210"/>
      <c r="V5" s="210"/>
      <c r="W5" s="210"/>
      <c r="X5" s="210"/>
      <c r="Y5" s="210"/>
      <c r="Z5" s="210"/>
      <c r="AA5" s="210"/>
      <c r="AB5" s="210"/>
      <c r="AC5" s="210"/>
      <c r="AD5" s="6"/>
      <c r="AE5" s="6"/>
    </row>
    <row r="6" spans="1:31" ht="15" customHeight="1">
      <c r="A6" s="211" t="s">
        <v>7</v>
      </c>
      <c r="B6" s="211"/>
      <c r="C6" s="211"/>
      <c r="D6" s="211"/>
      <c r="E6" s="211"/>
      <c r="F6" s="212">
        <v>42355</v>
      </c>
      <c r="G6" s="212"/>
      <c r="H6" s="212"/>
      <c r="I6" s="212"/>
      <c r="J6" s="212"/>
      <c r="K6" s="212"/>
      <c r="L6" s="212"/>
      <c r="M6" s="212"/>
      <c r="N6" s="212"/>
      <c r="O6" s="212"/>
      <c r="P6" s="212"/>
      <c r="Q6" s="212"/>
      <c r="R6" s="212"/>
      <c r="S6" s="212"/>
      <c r="T6" s="212"/>
      <c r="U6" s="212"/>
      <c r="V6" s="212"/>
      <c r="W6" s="212"/>
      <c r="X6" s="212"/>
      <c r="Y6" s="212"/>
      <c r="Z6" s="212"/>
      <c r="AA6" s="212"/>
      <c r="AB6" s="212"/>
      <c r="AC6" s="212"/>
      <c r="AD6" s="6"/>
      <c r="AE6" s="6"/>
    </row>
    <row r="7" spans="1:31" ht="15" customHeight="1">
      <c r="A7" s="209" t="s">
        <v>8</v>
      </c>
      <c r="B7" s="209"/>
      <c r="C7" s="209"/>
      <c r="D7" s="209"/>
      <c r="E7" s="209"/>
      <c r="F7" s="213" t="s">
        <v>9</v>
      </c>
      <c r="G7" s="213"/>
      <c r="H7" s="213"/>
      <c r="I7" s="213"/>
      <c r="J7" s="213"/>
      <c r="K7" s="213"/>
      <c r="L7" s="213"/>
      <c r="M7" s="213"/>
      <c r="N7" s="213"/>
      <c r="O7" s="213"/>
      <c r="P7" s="213"/>
      <c r="Q7" s="213"/>
      <c r="R7" s="213"/>
      <c r="S7" s="213"/>
      <c r="T7" s="213"/>
      <c r="U7" s="213"/>
      <c r="V7" s="213"/>
      <c r="W7" s="213"/>
      <c r="X7" s="213"/>
      <c r="Y7" s="213"/>
      <c r="Z7" s="213"/>
      <c r="AA7" s="213"/>
      <c r="AB7" s="213"/>
      <c r="AC7" s="213"/>
      <c r="AD7" s="7"/>
      <c r="AE7" s="7"/>
    </row>
    <row r="8" spans="1:47" ht="15" customHeight="1">
      <c r="A8" s="206" t="s">
        <v>10</v>
      </c>
      <c r="B8" s="206" t="s">
        <v>11</v>
      </c>
      <c r="C8" s="203" t="s">
        <v>12</v>
      </c>
      <c r="D8" s="207" t="s">
        <v>13</v>
      </c>
      <c r="E8" s="205" t="s">
        <v>14</v>
      </c>
      <c r="F8" s="208" t="s">
        <v>15</v>
      </c>
      <c r="G8" s="205" t="s">
        <v>16</v>
      </c>
      <c r="H8" s="205" t="s">
        <v>17</v>
      </c>
      <c r="I8" s="203" t="s">
        <v>18</v>
      </c>
      <c r="J8" s="203"/>
      <c r="K8" s="203"/>
      <c r="L8" s="203"/>
      <c r="M8" s="203"/>
      <c r="N8" s="203"/>
      <c r="O8" s="203"/>
      <c r="P8" s="203"/>
      <c r="Q8" s="203"/>
      <c r="R8" s="203"/>
      <c r="S8" s="203"/>
      <c r="T8" s="203"/>
      <c r="U8" s="203"/>
      <c r="V8" s="203"/>
      <c r="W8" s="203"/>
      <c r="X8" s="203"/>
      <c r="Y8" s="203" t="s">
        <v>19</v>
      </c>
      <c r="Z8" s="203"/>
      <c r="AA8" s="203"/>
      <c r="AB8" s="203"/>
      <c r="AC8" s="203"/>
      <c r="AD8" s="203"/>
      <c r="AE8" s="203"/>
      <c r="AF8" s="10"/>
      <c r="AG8" s="10"/>
      <c r="AH8" s="10"/>
      <c r="AI8" s="10"/>
      <c r="AJ8" s="10"/>
      <c r="AK8" s="10"/>
      <c r="AL8" s="10"/>
      <c r="AM8" s="10"/>
      <c r="AN8" s="10"/>
      <c r="AO8" s="10"/>
      <c r="AP8" s="10"/>
      <c r="AQ8" s="10"/>
      <c r="AR8" s="10"/>
      <c r="AS8" s="10"/>
      <c r="AT8" s="10"/>
      <c r="AU8" s="10"/>
    </row>
    <row r="9" spans="1:47" ht="53.25" customHeight="1">
      <c r="A9" s="206"/>
      <c r="B9" s="206"/>
      <c r="C9" s="203"/>
      <c r="D9" s="207"/>
      <c r="E9" s="205"/>
      <c r="F9" s="208"/>
      <c r="G9" s="205"/>
      <c r="H9" s="205"/>
      <c r="I9" s="203" t="s">
        <v>20</v>
      </c>
      <c r="J9" s="203"/>
      <c r="K9" s="203"/>
      <c r="L9" s="203" t="s">
        <v>21</v>
      </c>
      <c r="M9" s="203"/>
      <c r="N9" s="203"/>
      <c r="O9" s="203" t="s">
        <v>22</v>
      </c>
      <c r="P9" s="203"/>
      <c r="Q9" s="203"/>
      <c r="R9" s="203" t="s">
        <v>23</v>
      </c>
      <c r="S9" s="203"/>
      <c r="T9" s="203"/>
      <c r="U9" s="203" t="s">
        <v>24</v>
      </c>
      <c r="V9" s="203"/>
      <c r="W9" s="203"/>
      <c r="X9" s="9" t="s">
        <v>25</v>
      </c>
      <c r="Y9" s="205" t="s">
        <v>26</v>
      </c>
      <c r="Z9" s="205" t="s">
        <v>27</v>
      </c>
      <c r="AA9" s="203" t="s">
        <v>28</v>
      </c>
      <c r="AB9" s="203"/>
      <c r="AC9" s="200" t="s">
        <v>29</v>
      </c>
      <c r="AD9" s="200" t="s">
        <v>30</v>
      </c>
      <c r="AE9" s="200" t="s">
        <v>31</v>
      </c>
      <c r="AF9" s="10"/>
      <c r="AG9" s="10"/>
      <c r="AH9" s="10"/>
      <c r="AI9" s="10"/>
      <c r="AJ9" s="10"/>
      <c r="AK9" s="10"/>
      <c r="AL9" s="10"/>
      <c r="AM9" s="10"/>
      <c r="AN9" s="10"/>
      <c r="AO9" s="10"/>
      <c r="AP9" s="10"/>
      <c r="AQ9" s="10"/>
      <c r="AR9" s="10"/>
      <c r="AS9" s="10"/>
      <c r="AT9" s="10"/>
      <c r="AU9" s="10"/>
    </row>
    <row r="10" spans="1:47" ht="29.25" customHeight="1">
      <c r="A10" s="206"/>
      <c r="B10" s="206"/>
      <c r="C10" s="203"/>
      <c r="D10" s="207"/>
      <c r="E10" s="205"/>
      <c r="F10" s="208"/>
      <c r="G10" s="205"/>
      <c r="H10" s="205"/>
      <c r="I10" s="205" t="s">
        <v>32</v>
      </c>
      <c r="J10" s="205" t="s">
        <v>33</v>
      </c>
      <c r="K10" s="203" t="s">
        <v>34</v>
      </c>
      <c r="L10" s="203" t="s">
        <v>32</v>
      </c>
      <c r="M10" s="203" t="s">
        <v>33</v>
      </c>
      <c r="N10" s="203" t="s">
        <v>34</v>
      </c>
      <c r="O10" s="203" t="s">
        <v>32</v>
      </c>
      <c r="P10" s="203" t="s">
        <v>33</v>
      </c>
      <c r="Q10" s="203" t="s">
        <v>34</v>
      </c>
      <c r="R10" s="203" t="s">
        <v>32</v>
      </c>
      <c r="S10" s="203" t="s">
        <v>33</v>
      </c>
      <c r="T10" s="203" t="s">
        <v>34</v>
      </c>
      <c r="U10" s="203" t="s">
        <v>32</v>
      </c>
      <c r="V10" s="203" t="s">
        <v>33</v>
      </c>
      <c r="W10" s="203" t="s">
        <v>34</v>
      </c>
      <c r="X10" s="204">
        <f>SUM(X12:X60)</f>
        <v>0.6307805184904538</v>
      </c>
      <c r="Y10" s="205"/>
      <c r="Z10" s="205"/>
      <c r="AA10" s="200" t="s">
        <v>35</v>
      </c>
      <c r="AB10" s="200" t="s">
        <v>36</v>
      </c>
      <c r="AC10" s="200"/>
      <c r="AD10" s="200"/>
      <c r="AE10" s="200"/>
      <c r="AF10" s="201" t="s">
        <v>37</v>
      </c>
      <c r="AG10" s="201" t="s">
        <v>37</v>
      </c>
      <c r="AH10" s="201" t="s">
        <v>37</v>
      </c>
      <c r="AI10" s="201" t="s">
        <v>37</v>
      </c>
      <c r="AJ10" s="202" t="s">
        <v>38</v>
      </c>
      <c r="AK10" s="202" t="s">
        <v>37</v>
      </c>
      <c r="AL10" s="202" t="s">
        <v>37</v>
      </c>
      <c r="AM10" s="202" t="s">
        <v>37</v>
      </c>
      <c r="AN10" s="202" t="s">
        <v>39</v>
      </c>
      <c r="AO10" s="202" t="s">
        <v>39</v>
      </c>
      <c r="AP10" s="202" t="s">
        <v>39</v>
      </c>
      <c r="AQ10" s="202" t="s">
        <v>39</v>
      </c>
      <c r="AR10" s="202" t="s">
        <v>40</v>
      </c>
      <c r="AS10" s="202" t="s">
        <v>39</v>
      </c>
      <c r="AT10" s="202" t="s">
        <v>39</v>
      </c>
      <c r="AU10" s="202" t="s">
        <v>39</v>
      </c>
    </row>
    <row r="11" spans="1:47" ht="42.75" customHeight="1" thickBot="1" thickTop="1">
      <c r="A11" s="206"/>
      <c r="B11" s="206"/>
      <c r="C11" s="8" t="s">
        <v>41</v>
      </c>
      <c r="D11" s="207"/>
      <c r="E11" s="205"/>
      <c r="F11" s="208"/>
      <c r="G11" s="205"/>
      <c r="H11" s="205"/>
      <c r="I11" s="205"/>
      <c r="J11" s="205"/>
      <c r="K11" s="203"/>
      <c r="L11" s="203"/>
      <c r="M11" s="203"/>
      <c r="N11" s="203"/>
      <c r="O11" s="203"/>
      <c r="P11" s="203"/>
      <c r="Q11" s="203"/>
      <c r="R11" s="203"/>
      <c r="S11" s="203"/>
      <c r="T11" s="203"/>
      <c r="U11" s="203"/>
      <c r="V11" s="203"/>
      <c r="W11" s="203"/>
      <c r="X11" s="204"/>
      <c r="Y11" s="205"/>
      <c r="Z11" s="205"/>
      <c r="AA11" s="200"/>
      <c r="AB11" s="200"/>
      <c r="AC11" s="200"/>
      <c r="AD11" s="200"/>
      <c r="AE11" s="200"/>
      <c r="AF11" s="11" t="s">
        <v>42</v>
      </c>
      <c r="AG11" s="11" t="s">
        <v>43</v>
      </c>
      <c r="AH11" s="11" t="s">
        <v>44</v>
      </c>
      <c r="AI11" s="11" t="s">
        <v>45</v>
      </c>
      <c r="AJ11" s="11" t="s">
        <v>42</v>
      </c>
      <c r="AK11" s="11" t="s">
        <v>43</v>
      </c>
      <c r="AL11" s="11" t="s">
        <v>44</v>
      </c>
      <c r="AM11" s="11" t="s">
        <v>45</v>
      </c>
      <c r="AN11" s="11" t="s">
        <v>42</v>
      </c>
      <c r="AO11" s="11" t="s">
        <v>43</v>
      </c>
      <c r="AP11" s="11" t="s">
        <v>44</v>
      </c>
      <c r="AQ11" s="11" t="s">
        <v>45</v>
      </c>
      <c r="AR11" s="11" t="s">
        <v>42</v>
      </c>
      <c r="AS11" s="11" t="s">
        <v>43</v>
      </c>
      <c r="AT11" s="11" t="s">
        <v>44</v>
      </c>
      <c r="AU11" s="11" t="s">
        <v>45</v>
      </c>
    </row>
    <row r="12" spans="1:47" ht="161.25" customHeight="1" thickBot="1" thickTop="1">
      <c r="A12" s="198" t="s">
        <v>46</v>
      </c>
      <c r="B12" s="199"/>
      <c r="C12" s="199" t="s">
        <v>47</v>
      </c>
      <c r="D12" s="14">
        <v>8</v>
      </c>
      <c r="E12" s="174" t="s">
        <v>48</v>
      </c>
      <c r="F12" s="15">
        <v>0.03</v>
      </c>
      <c r="G12" s="12" t="s">
        <v>49</v>
      </c>
      <c r="H12" s="174" t="s">
        <v>50</v>
      </c>
      <c r="I12" s="16">
        <v>2</v>
      </c>
      <c r="J12" s="17">
        <f>AG12</f>
        <v>2</v>
      </c>
      <c r="K12" s="18">
        <f>IF(ISERROR(J12/I12),"",(J12/I12))</f>
        <v>1</v>
      </c>
      <c r="L12" s="19">
        <v>2</v>
      </c>
      <c r="M12" s="20">
        <f>AK12</f>
        <v>1</v>
      </c>
      <c r="N12" s="21">
        <f>IF(ISERROR(M12/L12),"",(M12/L12))</f>
        <v>0.5</v>
      </c>
      <c r="O12" s="16">
        <v>2</v>
      </c>
      <c r="P12" s="17">
        <f>AO12</f>
        <v>5</v>
      </c>
      <c r="Q12" s="18">
        <f>IF(ISERROR(P12/O12),"",(P12/O12))</f>
        <v>2.5</v>
      </c>
      <c r="R12" s="19">
        <v>2</v>
      </c>
      <c r="S12" s="20">
        <f>AS12</f>
        <v>6</v>
      </c>
      <c r="T12" s="21">
        <f>IF(ISERROR(S12/R12),"",(S12/R12))</f>
        <v>3</v>
      </c>
      <c r="U12" s="22">
        <f aca="true" t="shared" si="0" ref="U12:V14">SUM(I12,L12,O12,R12)</f>
        <v>8</v>
      </c>
      <c r="V12" s="22">
        <f t="shared" si="0"/>
        <v>14</v>
      </c>
      <c r="W12" s="23">
        <f>IF((IF(ISERROR(V12/U12),0,(V12/U12)))&gt;1,1,(IF(ISERROR(V12/U12),0,(V12/U12))))</f>
        <v>1</v>
      </c>
      <c r="X12" s="24">
        <f>F12*W12</f>
        <v>0.03</v>
      </c>
      <c r="Y12" s="175" t="s">
        <v>51</v>
      </c>
      <c r="Z12" s="25" t="s">
        <v>52</v>
      </c>
      <c r="AA12" s="177" t="s">
        <v>53</v>
      </c>
      <c r="AB12" s="176" t="s">
        <v>54</v>
      </c>
      <c r="AC12" s="176" t="s">
        <v>55</v>
      </c>
      <c r="AD12" s="26"/>
      <c r="AE12" s="26"/>
      <c r="AF12" s="137">
        <f aca="true" t="shared" si="1" ref="AF12:AF26">I12</f>
        <v>2</v>
      </c>
      <c r="AG12" s="137">
        <v>2</v>
      </c>
      <c r="AH12" s="137" t="s">
        <v>348</v>
      </c>
      <c r="AI12" s="137" t="s">
        <v>349</v>
      </c>
      <c r="AJ12" s="144">
        <f aca="true" t="shared" si="2" ref="AJ12:AJ47">L12</f>
        <v>2</v>
      </c>
      <c r="AK12" s="144">
        <v>1</v>
      </c>
      <c r="AL12" s="144" t="s">
        <v>353</v>
      </c>
      <c r="AM12" s="144" t="s">
        <v>407</v>
      </c>
      <c r="AN12" s="27">
        <f aca="true" t="shared" si="3" ref="AN12:AN56">O12</f>
        <v>2</v>
      </c>
      <c r="AO12" s="27">
        <v>5</v>
      </c>
      <c r="AP12" s="27" t="s">
        <v>417</v>
      </c>
      <c r="AQ12" s="28" t="s">
        <v>418</v>
      </c>
      <c r="AR12" s="163">
        <f>R12</f>
        <v>2</v>
      </c>
      <c r="AS12" s="164">
        <v>6</v>
      </c>
      <c r="AT12" s="165" t="s">
        <v>475</v>
      </c>
      <c r="AU12" s="188" t="s">
        <v>418</v>
      </c>
    </row>
    <row r="13" spans="1:47" ht="141" customHeight="1" thickBot="1">
      <c r="A13" s="198"/>
      <c r="B13" s="199"/>
      <c r="C13" s="199"/>
      <c r="D13" s="14">
        <v>9</v>
      </c>
      <c r="E13" s="174" t="s">
        <v>516</v>
      </c>
      <c r="F13" s="15">
        <v>0.03</v>
      </c>
      <c r="G13" s="12" t="s">
        <v>56</v>
      </c>
      <c r="H13" s="174" t="s">
        <v>50</v>
      </c>
      <c r="I13" s="16">
        <v>0</v>
      </c>
      <c r="J13" s="17">
        <f>AG13</f>
        <v>1</v>
      </c>
      <c r="K13" s="18">
        <f>IF(ISERROR(J13/I13),"",(J13/I13))</f>
      </c>
      <c r="L13" s="19">
        <v>1</v>
      </c>
      <c r="M13" s="20">
        <f>AK13</f>
        <v>0</v>
      </c>
      <c r="N13" s="21">
        <f>IF(ISERROR(M13/L13),"",(M13/L13))</f>
        <v>0</v>
      </c>
      <c r="O13" s="16">
        <v>0</v>
      </c>
      <c r="P13" s="17">
        <f>AO13</f>
        <v>1</v>
      </c>
      <c r="Q13" s="18">
        <f>IF(ISERROR(P13/O13),"",(P13/O13))</f>
      </c>
      <c r="R13" s="19">
        <v>0</v>
      </c>
      <c r="S13" s="20">
        <f>AS13</f>
        <v>1</v>
      </c>
      <c r="T13" s="21">
        <f>IF(ISERROR(S13/R13),"",(S13/R13))</f>
      </c>
      <c r="U13" s="22">
        <f t="shared" si="0"/>
        <v>1</v>
      </c>
      <c r="V13" s="22">
        <f t="shared" si="0"/>
        <v>3</v>
      </c>
      <c r="W13" s="23">
        <f>IF((IF(ISERROR(V13/U13),0,(V13/U13)))&gt;1,1,(IF(ISERROR(V13/U13),0,(V13/U13))))</f>
        <v>1</v>
      </c>
      <c r="X13" s="24">
        <f>F13*W13</f>
        <v>0.03</v>
      </c>
      <c r="Y13" s="175" t="s">
        <v>57</v>
      </c>
      <c r="Z13" s="25" t="s">
        <v>58</v>
      </c>
      <c r="AA13" s="177" t="s">
        <v>59</v>
      </c>
      <c r="AB13" s="177" t="s">
        <v>60</v>
      </c>
      <c r="AC13" s="176" t="s">
        <v>55</v>
      </c>
      <c r="AD13" s="26"/>
      <c r="AE13" s="26"/>
      <c r="AF13" s="137">
        <f t="shared" si="1"/>
        <v>0</v>
      </c>
      <c r="AG13" s="137">
        <v>1</v>
      </c>
      <c r="AH13" s="137" t="s">
        <v>350</v>
      </c>
      <c r="AI13" s="137" t="s">
        <v>351</v>
      </c>
      <c r="AJ13" s="144">
        <f t="shared" si="2"/>
        <v>1</v>
      </c>
      <c r="AK13" s="144">
        <v>0</v>
      </c>
      <c r="AL13" s="144" t="s">
        <v>354</v>
      </c>
      <c r="AM13" s="144" t="s">
        <v>355</v>
      </c>
      <c r="AN13" s="27">
        <f t="shared" si="3"/>
        <v>0</v>
      </c>
      <c r="AO13" s="27">
        <v>1</v>
      </c>
      <c r="AP13" s="27" t="s">
        <v>419</v>
      </c>
      <c r="AQ13" s="28" t="s">
        <v>420</v>
      </c>
      <c r="AR13" s="163">
        <f>R13</f>
        <v>0</v>
      </c>
      <c r="AS13" s="163">
        <v>1</v>
      </c>
      <c r="AT13" s="166" t="s">
        <v>476</v>
      </c>
      <c r="AU13" s="187" t="s">
        <v>477</v>
      </c>
    </row>
    <row r="14" spans="1:47" ht="174.75" customHeight="1" thickBot="1">
      <c r="A14" s="198"/>
      <c r="B14" s="199"/>
      <c r="C14" s="199"/>
      <c r="D14" s="14">
        <v>10</v>
      </c>
      <c r="E14" s="174" t="s">
        <v>61</v>
      </c>
      <c r="F14" s="15">
        <v>0.03</v>
      </c>
      <c r="G14" s="12" t="s">
        <v>56</v>
      </c>
      <c r="H14" s="174" t="s">
        <v>50</v>
      </c>
      <c r="I14" s="16">
        <v>3</v>
      </c>
      <c r="J14" s="17">
        <f>AG14</f>
        <v>0</v>
      </c>
      <c r="K14" s="30">
        <f>IF(ISERROR(J14/I14),"",(J14/I14))</f>
        <v>0</v>
      </c>
      <c r="L14" s="19">
        <v>3</v>
      </c>
      <c r="M14" s="20">
        <f>AK14</f>
        <v>0</v>
      </c>
      <c r="N14" s="21">
        <f>IF(ISERROR(M14/L14),"",(M14/L14))</f>
        <v>0</v>
      </c>
      <c r="O14" s="16">
        <v>3</v>
      </c>
      <c r="P14" s="17">
        <f>AO14</f>
        <v>12</v>
      </c>
      <c r="Q14" s="30">
        <f>IF(ISERROR(P14/O14),"",(P14/O14))</f>
        <v>4</v>
      </c>
      <c r="R14" s="19">
        <v>3</v>
      </c>
      <c r="S14" s="20">
        <f>AS14</f>
        <v>13</v>
      </c>
      <c r="T14" s="21">
        <f>IF(ISERROR(S14/R14),"",(S14/R14))</f>
        <v>4.333333333333333</v>
      </c>
      <c r="U14" s="22">
        <f t="shared" si="0"/>
        <v>12</v>
      </c>
      <c r="V14" s="22">
        <f t="shared" si="0"/>
        <v>25</v>
      </c>
      <c r="W14" s="23">
        <f>IF((IF(ISERROR(V14/U14),0,(V14/U14)))&gt;1,1,(IF(ISERROR(V14/U14),0,(V14/U14))))</f>
        <v>1</v>
      </c>
      <c r="X14" s="24">
        <f>F14*W14</f>
        <v>0.03</v>
      </c>
      <c r="Y14" s="176" t="s">
        <v>62</v>
      </c>
      <c r="Z14" s="26" t="s">
        <v>63</v>
      </c>
      <c r="AA14" s="176" t="s">
        <v>64</v>
      </c>
      <c r="AB14" s="176" t="s">
        <v>65</v>
      </c>
      <c r="AC14" s="176" t="s">
        <v>55</v>
      </c>
      <c r="AD14" s="26"/>
      <c r="AE14" s="26"/>
      <c r="AF14" s="137">
        <f t="shared" si="1"/>
        <v>3</v>
      </c>
      <c r="AG14" s="137"/>
      <c r="AH14" s="137" t="s">
        <v>352</v>
      </c>
      <c r="AI14" s="137"/>
      <c r="AJ14" s="144">
        <f t="shared" si="2"/>
        <v>3</v>
      </c>
      <c r="AK14" s="144"/>
      <c r="AL14" s="144" t="s">
        <v>356</v>
      </c>
      <c r="AM14" s="144" t="s">
        <v>357</v>
      </c>
      <c r="AN14" s="27">
        <f t="shared" si="3"/>
        <v>3</v>
      </c>
      <c r="AO14" s="27">
        <v>12</v>
      </c>
      <c r="AP14" s="27" t="s">
        <v>421</v>
      </c>
      <c r="AQ14" s="31" t="s">
        <v>422</v>
      </c>
      <c r="AR14" s="163">
        <f>R14</f>
        <v>3</v>
      </c>
      <c r="AS14" s="163">
        <v>13</v>
      </c>
      <c r="AT14" s="166" t="s">
        <v>479</v>
      </c>
      <c r="AU14" s="187" t="s">
        <v>478</v>
      </c>
    </row>
    <row r="15" spans="1:47" ht="58.5" customHeight="1" thickBot="1">
      <c r="A15" s="197"/>
      <c r="B15" s="197"/>
      <c r="C15" s="33" t="s">
        <v>66</v>
      </c>
      <c r="D15" s="192"/>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f t="shared" si="1"/>
        <v>0</v>
      </c>
      <c r="AG15" s="193"/>
      <c r="AH15" s="193"/>
      <c r="AI15" s="193"/>
      <c r="AJ15" s="193">
        <f t="shared" si="2"/>
        <v>0</v>
      </c>
      <c r="AK15" s="193"/>
      <c r="AL15" s="193"/>
      <c r="AM15" s="193"/>
      <c r="AN15" s="193">
        <f t="shared" si="3"/>
        <v>0</v>
      </c>
      <c r="AO15" s="193"/>
      <c r="AP15" s="193"/>
      <c r="AQ15" s="193"/>
      <c r="AR15" s="193">
        <f aca="true" t="shared" si="4" ref="AR15:AS56">R15</f>
        <v>0</v>
      </c>
      <c r="AS15" s="193"/>
      <c r="AT15" s="193"/>
      <c r="AU15" s="194"/>
    </row>
    <row r="16" spans="1:47" s="48" customFormat="1" ht="141.75" customHeight="1" thickBot="1">
      <c r="A16" s="198" t="s">
        <v>46</v>
      </c>
      <c r="B16" s="199"/>
      <c r="C16" s="199" t="s">
        <v>67</v>
      </c>
      <c r="D16" s="14">
        <v>1</v>
      </c>
      <c r="E16" s="178" t="s">
        <v>517</v>
      </c>
      <c r="F16" s="35">
        <v>0.02</v>
      </c>
      <c r="G16" s="36" t="s">
        <v>68</v>
      </c>
      <c r="H16" s="182" t="s">
        <v>69</v>
      </c>
      <c r="I16" s="37">
        <v>1</v>
      </c>
      <c r="J16" s="38">
        <f aca="true" t="shared" si="5" ref="J16:J22">AG16</f>
        <v>1</v>
      </c>
      <c r="K16" s="30">
        <f aca="true" t="shared" si="6" ref="K16:K22">IF(ISERROR(J16/I16),"",(J16/I16))</f>
        <v>1</v>
      </c>
      <c r="L16" s="39">
        <v>1</v>
      </c>
      <c r="M16" s="40">
        <f aca="true" t="shared" si="7" ref="M16:M22">AK16</f>
        <v>1</v>
      </c>
      <c r="N16" s="41">
        <f aca="true" t="shared" si="8" ref="N16:N22">IF(ISERROR(M16/L16),"",(M16/L16))</f>
        <v>1</v>
      </c>
      <c r="O16" s="37">
        <v>1</v>
      </c>
      <c r="P16" s="38">
        <f aca="true" t="shared" si="9" ref="P16:P22">AO16</f>
        <v>1</v>
      </c>
      <c r="Q16" s="30">
        <f aca="true" t="shared" si="10" ref="Q16:Q22">IF(ISERROR(P16/O16),"",(P16/O16))</f>
        <v>1</v>
      </c>
      <c r="R16" s="39">
        <v>1</v>
      </c>
      <c r="S16" s="42">
        <f aca="true" t="shared" si="11" ref="S16:S22">AS16</f>
        <v>1</v>
      </c>
      <c r="T16" s="41">
        <f aca="true" t="shared" si="12" ref="T16:T22">IF(ISERROR(S16/R16),"",(S16/R16))</f>
        <v>1</v>
      </c>
      <c r="U16" s="24">
        <f>SUM(I16,L16,O16,R16)/4</f>
        <v>1</v>
      </c>
      <c r="V16" s="43">
        <f>SUM(J16,M16,P16,S16)/4</f>
        <v>1</v>
      </c>
      <c r="W16" s="44">
        <f aca="true" t="shared" si="13" ref="W16:W22">IF((IF(ISERROR(V16/U16),0,(V16/U16)))&gt;1,1,(IF(ISERROR(V16/U16),0,(V16/U16))))</f>
        <v>1</v>
      </c>
      <c r="X16" s="24">
        <f aca="true" t="shared" si="14" ref="X16:X22">F16*W16</f>
        <v>0.02</v>
      </c>
      <c r="Y16" s="180" t="s">
        <v>70</v>
      </c>
      <c r="Z16" s="45" t="s">
        <v>71</v>
      </c>
      <c r="AA16" s="178" t="s">
        <v>72</v>
      </c>
      <c r="AB16" s="178" t="s">
        <v>73</v>
      </c>
      <c r="AC16" s="182" t="s">
        <v>55</v>
      </c>
      <c r="AD16" s="34" t="s">
        <v>74</v>
      </c>
      <c r="AE16" s="34"/>
      <c r="AF16" s="137">
        <f t="shared" si="1"/>
        <v>1</v>
      </c>
      <c r="AG16" s="136">
        <v>1</v>
      </c>
      <c r="AH16" s="137" t="s">
        <v>319</v>
      </c>
      <c r="AI16" s="137" t="s">
        <v>320</v>
      </c>
      <c r="AJ16" s="144">
        <f t="shared" si="2"/>
        <v>1</v>
      </c>
      <c r="AK16" s="144">
        <v>1</v>
      </c>
      <c r="AL16" s="144" t="s">
        <v>511</v>
      </c>
      <c r="AM16" s="144" t="s">
        <v>320</v>
      </c>
      <c r="AN16" s="46">
        <v>1</v>
      </c>
      <c r="AO16" s="46">
        <v>1</v>
      </c>
      <c r="AP16" s="46" t="s">
        <v>423</v>
      </c>
      <c r="AQ16" s="46" t="s">
        <v>424</v>
      </c>
      <c r="AR16" s="170">
        <v>1</v>
      </c>
      <c r="AS16" s="170">
        <v>1</v>
      </c>
      <c r="AT16" s="166" t="s">
        <v>514</v>
      </c>
      <c r="AU16" s="173" t="s">
        <v>424</v>
      </c>
    </row>
    <row r="17" spans="1:47" ht="111" customHeight="1" thickBot="1">
      <c r="A17" s="198"/>
      <c r="B17" s="198"/>
      <c r="C17" s="199"/>
      <c r="D17" s="14">
        <v>2</v>
      </c>
      <c r="E17" s="179" t="s">
        <v>518</v>
      </c>
      <c r="F17" s="49">
        <v>0.02</v>
      </c>
      <c r="G17" s="12" t="s">
        <v>68</v>
      </c>
      <c r="H17" s="174" t="s">
        <v>75</v>
      </c>
      <c r="I17" s="37">
        <v>0.03</v>
      </c>
      <c r="J17" s="38">
        <f t="shared" si="5"/>
        <v>0.0468</v>
      </c>
      <c r="K17" s="30">
        <f t="shared" si="6"/>
        <v>1.56</v>
      </c>
      <c r="L17" s="50">
        <v>0.4</v>
      </c>
      <c r="M17" s="51">
        <f t="shared" si="7"/>
        <v>0.0307</v>
      </c>
      <c r="N17" s="21">
        <f t="shared" si="8"/>
        <v>0.07675</v>
      </c>
      <c r="O17" s="37">
        <v>0.55</v>
      </c>
      <c r="P17" s="38">
        <f t="shared" si="9"/>
        <v>0.04</v>
      </c>
      <c r="Q17" s="30">
        <f t="shared" si="10"/>
        <v>0.07272727272727272</v>
      </c>
      <c r="R17" s="50">
        <v>0.97</v>
      </c>
      <c r="S17" s="51">
        <f t="shared" si="11"/>
        <v>0.9395</v>
      </c>
      <c r="T17" s="21">
        <f t="shared" si="12"/>
        <v>0.9685567010309278</v>
      </c>
      <c r="U17" s="24">
        <f>R17</f>
        <v>0.97</v>
      </c>
      <c r="V17" s="43">
        <f>P17</f>
        <v>0.04</v>
      </c>
      <c r="W17" s="52">
        <f t="shared" si="13"/>
        <v>0.041237113402061855</v>
      </c>
      <c r="X17" s="24">
        <f t="shared" si="14"/>
        <v>0.0008247422680412372</v>
      </c>
      <c r="Y17" s="179" t="s">
        <v>76</v>
      </c>
      <c r="Z17" s="13" t="s">
        <v>77</v>
      </c>
      <c r="AA17" s="179" t="s">
        <v>78</v>
      </c>
      <c r="AB17" s="179" t="s">
        <v>79</v>
      </c>
      <c r="AC17" s="183" t="s">
        <v>55</v>
      </c>
      <c r="AD17" s="26" t="s">
        <v>80</v>
      </c>
      <c r="AE17" s="26"/>
      <c r="AF17" s="137">
        <f t="shared" si="1"/>
        <v>0.03</v>
      </c>
      <c r="AG17" s="136">
        <v>0.0468</v>
      </c>
      <c r="AH17" s="136" t="s">
        <v>321</v>
      </c>
      <c r="AI17" s="137"/>
      <c r="AJ17" s="144">
        <f t="shared" si="2"/>
        <v>0.4</v>
      </c>
      <c r="AK17" s="144">
        <v>0.0307</v>
      </c>
      <c r="AL17" s="144" t="s">
        <v>377</v>
      </c>
      <c r="AM17" s="144"/>
      <c r="AN17" s="46">
        <f t="shared" si="3"/>
        <v>0.55</v>
      </c>
      <c r="AO17" s="46">
        <v>0.04</v>
      </c>
      <c r="AP17" s="46" t="s">
        <v>427</v>
      </c>
      <c r="AQ17" s="46" t="s">
        <v>513</v>
      </c>
      <c r="AR17" s="163">
        <f t="shared" si="4"/>
        <v>0.97</v>
      </c>
      <c r="AS17" s="163">
        <v>0.9395</v>
      </c>
      <c r="AT17" s="166" t="s">
        <v>480</v>
      </c>
      <c r="AU17" s="187" t="s">
        <v>512</v>
      </c>
    </row>
    <row r="18" spans="1:47" s="48" customFormat="1" ht="98.25" customHeight="1" thickBot="1">
      <c r="A18" s="198"/>
      <c r="B18" s="198"/>
      <c r="C18" s="199"/>
      <c r="D18" s="14">
        <v>3</v>
      </c>
      <c r="E18" s="178" t="s">
        <v>81</v>
      </c>
      <c r="F18" s="35">
        <v>0.03</v>
      </c>
      <c r="G18" s="36" t="s">
        <v>68</v>
      </c>
      <c r="H18" s="182" t="s">
        <v>75</v>
      </c>
      <c r="I18" s="37">
        <v>0.01</v>
      </c>
      <c r="J18" s="38">
        <f t="shared" si="5"/>
        <v>0.0024</v>
      </c>
      <c r="K18" s="30">
        <f t="shared" si="6"/>
        <v>0.23999999999999996</v>
      </c>
      <c r="L18" s="39">
        <v>0.02</v>
      </c>
      <c r="M18" s="54">
        <f t="shared" si="7"/>
        <v>0.0081</v>
      </c>
      <c r="N18" s="41">
        <f t="shared" si="8"/>
        <v>0.40499999999999997</v>
      </c>
      <c r="O18" s="37">
        <v>0.1</v>
      </c>
      <c r="P18" s="38">
        <f t="shared" si="9"/>
        <v>0.04</v>
      </c>
      <c r="Q18" s="30">
        <f t="shared" si="10"/>
        <v>0.39999999999999997</v>
      </c>
      <c r="R18" s="39">
        <v>0.29</v>
      </c>
      <c r="S18" s="54">
        <f t="shared" si="11"/>
        <v>0.0508</v>
      </c>
      <c r="T18" s="41">
        <f t="shared" si="12"/>
        <v>0.17517241379310344</v>
      </c>
      <c r="U18" s="24">
        <f>R18</f>
        <v>0.29</v>
      </c>
      <c r="V18" s="43">
        <f>P18</f>
        <v>0.04</v>
      </c>
      <c r="W18" s="52">
        <f t="shared" si="13"/>
        <v>0.13793103448275865</v>
      </c>
      <c r="X18" s="24">
        <f t="shared" si="14"/>
        <v>0.00413793103448276</v>
      </c>
      <c r="Y18" s="178" t="s">
        <v>82</v>
      </c>
      <c r="Z18" s="34" t="s">
        <v>83</v>
      </c>
      <c r="AA18" s="178" t="s">
        <v>84</v>
      </c>
      <c r="AB18" s="178" t="s">
        <v>85</v>
      </c>
      <c r="AC18" s="184" t="s">
        <v>55</v>
      </c>
      <c r="AD18" s="56" t="s">
        <v>86</v>
      </c>
      <c r="AE18" s="56"/>
      <c r="AF18" s="137">
        <f t="shared" si="1"/>
        <v>0.01</v>
      </c>
      <c r="AG18" s="138">
        <v>0.0024</v>
      </c>
      <c r="AH18" s="138" t="s">
        <v>322</v>
      </c>
      <c r="AI18" s="137"/>
      <c r="AJ18" s="144">
        <f t="shared" si="2"/>
        <v>0.02</v>
      </c>
      <c r="AK18" s="144">
        <v>0.0081</v>
      </c>
      <c r="AL18" s="144" t="s">
        <v>378</v>
      </c>
      <c r="AM18" s="144"/>
      <c r="AN18" s="46">
        <f t="shared" si="3"/>
        <v>0.1</v>
      </c>
      <c r="AO18" s="46">
        <v>0.04</v>
      </c>
      <c r="AP18" s="46" t="s">
        <v>429</v>
      </c>
      <c r="AQ18" s="46" t="s">
        <v>428</v>
      </c>
      <c r="AR18" s="163">
        <f t="shared" si="4"/>
        <v>0.29</v>
      </c>
      <c r="AS18" s="163">
        <v>0.0508</v>
      </c>
      <c r="AT18" s="166" t="s">
        <v>481</v>
      </c>
      <c r="AU18" s="187" t="s">
        <v>428</v>
      </c>
    </row>
    <row r="19" spans="1:47" s="48" customFormat="1" ht="101.25" customHeight="1" thickBot="1">
      <c r="A19" s="198"/>
      <c r="B19" s="198"/>
      <c r="C19" s="199"/>
      <c r="D19" s="14">
        <v>4</v>
      </c>
      <c r="E19" s="178" t="s">
        <v>519</v>
      </c>
      <c r="F19" s="35">
        <v>0.03</v>
      </c>
      <c r="G19" s="36" t="s">
        <v>68</v>
      </c>
      <c r="H19" s="182" t="s">
        <v>75</v>
      </c>
      <c r="I19" s="37">
        <v>0.08</v>
      </c>
      <c r="J19" s="38">
        <f t="shared" si="5"/>
        <v>0.1492</v>
      </c>
      <c r="K19" s="30">
        <f t="shared" si="6"/>
        <v>1.865</v>
      </c>
      <c r="L19" s="39">
        <v>0.17</v>
      </c>
      <c r="M19" s="54">
        <f t="shared" si="7"/>
        <v>0.054</v>
      </c>
      <c r="N19" s="41">
        <f t="shared" si="8"/>
        <v>0.3176470588235294</v>
      </c>
      <c r="O19" s="37">
        <v>0.43</v>
      </c>
      <c r="P19" s="38">
        <f t="shared" si="9"/>
        <v>0.12</v>
      </c>
      <c r="Q19" s="30">
        <f t="shared" si="10"/>
        <v>0.27906976744186046</v>
      </c>
      <c r="R19" s="39">
        <v>0.7</v>
      </c>
      <c r="S19" s="54">
        <f t="shared" si="11"/>
        <v>0.111</v>
      </c>
      <c r="T19" s="41">
        <f t="shared" si="12"/>
        <v>0.15857142857142859</v>
      </c>
      <c r="U19" s="24">
        <f>R19</f>
        <v>0.7</v>
      </c>
      <c r="V19" s="43">
        <f>P19</f>
        <v>0.12</v>
      </c>
      <c r="W19" s="52">
        <f t="shared" si="13"/>
        <v>0.17142857142857143</v>
      </c>
      <c r="X19" s="24">
        <f t="shared" si="14"/>
        <v>0.005142857142857143</v>
      </c>
      <c r="Y19" s="178" t="s">
        <v>87</v>
      </c>
      <c r="Z19" s="34" t="s">
        <v>88</v>
      </c>
      <c r="AA19" s="178" t="s">
        <v>89</v>
      </c>
      <c r="AB19" s="178" t="s">
        <v>90</v>
      </c>
      <c r="AC19" s="184" t="s">
        <v>55</v>
      </c>
      <c r="AD19" s="56" t="s">
        <v>91</v>
      </c>
      <c r="AE19" s="56"/>
      <c r="AF19" s="137">
        <f t="shared" si="1"/>
        <v>0.08</v>
      </c>
      <c r="AG19" s="136">
        <v>0.1492</v>
      </c>
      <c r="AH19" s="136" t="s">
        <v>323</v>
      </c>
      <c r="AI19" s="137"/>
      <c r="AJ19" s="144">
        <f t="shared" si="2"/>
        <v>0.17</v>
      </c>
      <c r="AK19" s="144">
        <v>0.054</v>
      </c>
      <c r="AL19" s="144" t="s">
        <v>379</v>
      </c>
      <c r="AM19" s="144"/>
      <c r="AN19" s="46">
        <f t="shared" si="3"/>
        <v>0.43</v>
      </c>
      <c r="AO19" s="46">
        <v>0.12</v>
      </c>
      <c r="AP19" s="46" t="s">
        <v>430</v>
      </c>
      <c r="AQ19" s="46" t="s">
        <v>428</v>
      </c>
      <c r="AR19" s="163">
        <f t="shared" si="4"/>
        <v>0.7</v>
      </c>
      <c r="AS19" s="163">
        <v>0.111</v>
      </c>
      <c r="AT19" s="166" t="s">
        <v>482</v>
      </c>
      <c r="AU19" s="187" t="s">
        <v>428</v>
      </c>
    </row>
    <row r="20" spans="1:47" s="48" customFormat="1" ht="92.25" customHeight="1" thickBot="1">
      <c r="A20" s="198"/>
      <c r="B20" s="198"/>
      <c r="C20" s="199"/>
      <c r="D20" s="14">
        <v>5</v>
      </c>
      <c r="E20" s="178" t="s">
        <v>520</v>
      </c>
      <c r="F20" s="35">
        <v>0.03</v>
      </c>
      <c r="G20" s="36" t="s">
        <v>68</v>
      </c>
      <c r="H20" s="182" t="s">
        <v>69</v>
      </c>
      <c r="I20" s="37">
        <v>0.97</v>
      </c>
      <c r="J20" s="38">
        <f t="shared" si="5"/>
        <v>0.8</v>
      </c>
      <c r="K20" s="30">
        <f t="shared" si="6"/>
        <v>0.8247422680412372</v>
      </c>
      <c r="L20" s="39">
        <v>0.97</v>
      </c>
      <c r="M20" s="54">
        <f t="shared" si="7"/>
        <v>0.8</v>
      </c>
      <c r="N20" s="41">
        <f t="shared" si="8"/>
        <v>0.8247422680412372</v>
      </c>
      <c r="O20" s="37">
        <v>0.97</v>
      </c>
      <c r="P20" s="38">
        <f t="shared" si="9"/>
        <v>1</v>
      </c>
      <c r="Q20" s="30">
        <f t="shared" si="10"/>
        <v>1.0309278350515465</v>
      </c>
      <c r="R20" s="39">
        <v>0.97</v>
      </c>
      <c r="S20" s="54">
        <f t="shared" si="11"/>
        <v>0.9963</v>
      </c>
      <c r="T20" s="41">
        <f t="shared" si="12"/>
        <v>1.0271134020618558</v>
      </c>
      <c r="U20" s="24">
        <f>SUM(I20,L20,O20,R20)/4</f>
        <v>0.97</v>
      </c>
      <c r="V20" s="43">
        <f>SUM(J20,M20,P20,S20)/4</f>
        <v>0.8990750000000001</v>
      </c>
      <c r="W20" s="52">
        <f t="shared" si="13"/>
        <v>0.9268814432989692</v>
      </c>
      <c r="X20" s="24">
        <f t="shared" si="14"/>
        <v>0.027806443298969075</v>
      </c>
      <c r="Y20" s="178" t="s">
        <v>92</v>
      </c>
      <c r="Z20" s="34" t="s">
        <v>93</v>
      </c>
      <c r="AA20" s="178" t="s">
        <v>94</v>
      </c>
      <c r="AB20" s="178" t="s">
        <v>95</v>
      </c>
      <c r="AC20" s="184" t="s">
        <v>55</v>
      </c>
      <c r="AD20" s="56"/>
      <c r="AE20" s="56"/>
      <c r="AF20" s="137">
        <f t="shared" si="1"/>
        <v>0.97</v>
      </c>
      <c r="AG20" s="136">
        <v>0.8</v>
      </c>
      <c r="AH20" s="136" t="s">
        <v>324</v>
      </c>
      <c r="AI20" s="137"/>
      <c r="AJ20" s="144">
        <f t="shared" si="2"/>
        <v>0.97</v>
      </c>
      <c r="AK20" s="144">
        <v>0.8</v>
      </c>
      <c r="AL20" s="144" t="s">
        <v>380</v>
      </c>
      <c r="AM20" s="144"/>
      <c r="AN20" s="46">
        <f t="shared" si="3"/>
        <v>0.97</v>
      </c>
      <c r="AO20" s="46">
        <v>1</v>
      </c>
      <c r="AP20" s="46" t="s">
        <v>431</v>
      </c>
      <c r="AQ20" s="46" t="s">
        <v>432</v>
      </c>
      <c r="AR20" s="163">
        <f t="shared" si="4"/>
        <v>0.97</v>
      </c>
      <c r="AS20" s="163">
        <v>0.9963</v>
      </c>
      <c r="AT20" s="166" t="s">
        <v>483</v>
      </c>
      <c r="AU20" s="187" t="s">
        <v>432</v>
      </c>
    </row>
    <row r="21" spans="1:47" ht="188.25" customHeight="1" thickBot="1">
      <c r="A21" s="198"/>
      <c r="B21" s="198"/>
      <c r="C21" s="199"/>
      <c r="D21" s="14">
        <v>6</v>
      </c>
      <c r="E21" s="179" t="s">
        <v>521</v>
      </c>
      <c r="F21" s="49">
        <v>0.03</v>
      </c>
      <c r="G21" s="57" t="s">
        <v>68</v>
      </c>
      <c r="H21" s="186" t="s">
        <v>69</v>
      </c>
      <c r="I21" s="37">
        <v>1</v>
      </c>
      <c r="J21" s="38">
        <f t="shared" si="5"/>
        <v>1</v>
      </c>
      <c r="K21" s="30">
        <f t="shared" si="6"/>
        <v>1</v>
      </c>
      <c r="L21" s="50">
        <v>1</v>
      </c>
      <c r="M21" s="51">
        <f t="shared" si="7"/>
        <v>1</v>
      </c>
      <c r="N21" s="21">
        <f t="shared" si="8"/>
        <v>1</v>
      </c>
      <c r="O21" s="37">
        <v>1</v>
      </c>
      <c r="P21" s="38">
        <f t="shared" si="9"/>
        <v>1</v>
      </c>
      <c r="Q21" s="30">
        <f t="shared" si="10"/>
        <v>1</v>
      </c>
      <c r="R21" s="50">
        <v>1</v>
      </c>
      <c r="S21" s="51">
        <f t="shared" si="11"/>
        <v>1</v>
      </c>
      <c r="T21" s="21">
        <f t="shared" si="12"/>
        <v>1</v>
      </c>
      <c r="U21" s="24">
        <f>SUM(I21,L21,O21,R21)/4</f>
        <v>1</v>
      </c>
      <c r="V21" s="24">
        <f>SUM(J21,M21,P21,S21)/4</f>
        <v>1</v>
      </c>
      <c r="W21" s="52">
        <f t="shared" si="13"/>
        <v>1</v>
      </c>
      <c r="X21" s="24">
        <f t="shared" si="14"/>
        <v>0.03</v>
      </c>
      <c r="Y21" s="179" t="s">
        <v>96</v>
      </c>
      <c r="Z21" s="13" t="s">
        <v>97</v>
      </c>
      <c r="AA21" s="179" t="s">
        <v>98</v>
      </c>
      <c r="AB21" s="179" t="s">
        <v>99</v>
      </c>
      <c r="AC21" s="183" t="s">
        <v>55</v>
      </c>
      <c r="AD21" s="26" t="s">
        <v>100</v>
      </c>
      <c r="AE21" s="26" t="s">
        <v>101</v>
      </c>
      <c r="AF21" s="137">
        <f t="shared" si="1"/>
        <v>1</v>
      </c>
      <c r="AG21" s="136">
        <v>1</v>
      </c>
      <c r="AH21" s="137" t="s">
        <v>330</v>
      </c>
      <c r="AI21" s="137" t="s">
        <v>331</v>
      </c>
      <c r="AJ21" s="144">
        <f t="shared" si="2"/>
        <v>1</v>
      </c>
      <c r="AK21" s="144">
        <v>1</v>
      </c>
      <c r="AL21" s="144" t="s">
        <v>413</v>
      </c>
      <c r="AM21" s="144" t="s">
        <v>414</v>
      </c>
      <c r="AN21" s="46">
        <f t="shared" si="3"/>
        <v>1</v>
      </c>
      <c r="AO21" s="46">
        <v>1</v>
      </c>
      <c r="AP21" s="47" t="s">
        <v>433</v>
      </c>
      <c r="AQ21" s="47" t="s">
        <v>434</v>
      </c>
      <c r="AR21" s="166">
        <f t="shared" si="4"/>
        <v>1</v>
      </c>
      <c r="AS21" s="166">
        <v>1</v>
      </c>
      <c r="AT21" s="166" t="s">
        <v>484</v>
      </c>
      <c r="AU21" s="187" t="s">
        <v>485</v>
      </c>
    </row>
    <row r="22" spans="1:47" ht="139.5" customHeight="1" thickBot="1">
      <c r="A22" s="198"/>
      <c r="B22" s="198"/>
      <c r="C22" s="199"/>
      <c r="D22" s="14">
        <v>7</v>
      </c>
      <c r="E22" s="179" t="s">
        <v>522</v>
      </c>
      <c r="F22" s="49">
        <v>0.03</v>
      </c>
      <c r="G22" s="57" t="s">
        <v>68</v>
      </c>
      <c r="H22" s="186" t="s">
        <v>75</v>
      </c>
      <c r="I22" s="37">
        <v>1</v>
      </c>
      <c r="J22" s="38">
        <f t="shared" si="5"/>
        <v>1</v>
      </c>
      <c r="K22" s="30">
        <f t="shared" si="6"/>
        <v>1</v>
      </c>
      <c r="L22" s="50">
        <v>1</v>
      </c>
      <c r="M22" s="51">
        <f t="shared" si="7"/>
        <v>1</v>
      </c>
      <c r="N22" s="21">
        <f t="shared" si="8"/>
        <v>1</v>
      </c>
      <c r="O22" s="37">
        <v>1</v>
      </c>
      <c r="P22" s="38">
        <f t="shared" si="9"/>
        <v>1</v>
      </c>
      <c r="Q22" s="30">
        <f t="shared" si="10"/>
        <v>1</v>
      </c>
      <c r="R22" s="50">
        <v>1</v>
      </c>
      <c r="S22" s="51">
        <f t="shared" si="11"/>
        <v>1</v>
      </c>
      <c r="T22" s="21">
        <f t="shared" si="12"/>
        <v>1</v>
      </c>
      <c r="U22" s="24">
        <f>R22</f>
        <v>1</v>
      </c>
      <c r="V22" s="24">
        <f>P22</f>
        <v>1</v>
      </c>
      <c r="W22" s="52">
        <f t="shared" si="13"/>
        <v>1</v>
      </c>
      <c r="X22" s="24">
        <f t="shared" si="14"/>
        <v>0.03</v>
      </c>
      <c r="Y22" s="179" t="s">
        <v>534</v>
      </c>
      <c r="Z22" s="13" t="s">
        <v>102</v>
      </c>
      <c r="AA22" s="179" t="s">
        <v>103</v>
      </c>
      <c r="AB22" s="179" t="s">
        <v>104</v>
      </c>
      <c r="AC22" s="183" t="s">
        <v>55</v>
      </c>
      <c r="AD22" s="26" t="s">
        <v>100</v>
      </c>
      <c r="AE22" s="26" t="s">
        <v>105</v>
      </c>
      <c r="AF22" s="141">
        <f t="shared" si="1"/>
        <v>1</v>
      </c>
      <c r="AG22" s="136">
        <v>1</v>
      </c>
      <c r="AH22" s="141" t="s">
        <v>332</v>
      </c>
      <c r="AI22" s="141" t="s">
        <v>333</v>
      </c>
      <c r="AJ22" s="144">
        <f t="shared" si="2"/>
        <v>1</v>
      </c>
      <c r="AK22" s="144">
        <v>1</v>
      </c>
      <c r="AL22" s="144" t="s">
        <v>415</v>
      </c>
      <c r="AM22" s="144" t="s">
        <v>416</v>
      </c>
      <c r="AN22" s="46">
        <f t="shared" si="3"/>
        <v>1</v>
      </c>
      <c r="AO22" s="46">
        <v>1</v>
      </c>
      <c r="AP22" s="47" t="s">
        <v>415</v>
      </c>
      <c r="AQ22" s="47" t="s">
        <v>435</v>
      </c>
      <c r="AR22" s="166">
        <f t="shared" si="4"/>
        <v>1</v>
      </c>
      <c r="AS22" s="166">
        <v>1</v>
      </c>
      <c r="AT22" s="166" t="s">
        <v>415</v>
      </c>
      <c r="AU22" s="187" t="s">
        <v>486</v>
      </c>
    </row>
    <row r="23" spans="1:47" ht="51" customHeight="1" thickBot="1">
      <c r="A23" s="191"/>
      <c r="B23" s="191"/>
      <c r="C23" s="33" t="s">
        <v>106</v>
      </c>
      <c r="D23" s="3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85"/>
      <c r="AD23" s="142"/>
      <c r="AE23" s="142"/>
      <c r="AF23" s="142">
        <f t="shared" si="1"/>
        <v>0</v>
      </c>
      <c r="AG23" s="142"/>
      <c r="AH23" s="142"/>
      <c r="AI23" s="142"/>
      <c r="AJ23" s="142">
        <f t="shared" si="2"/>
        <v>0</v>
      </c>
      <c r="AK23" s="142"/>
      <c r="AL23" s="142"/>
      <c r="AM23" s="142"/>
      <c r="AN23" s="142">
        <f t="shared" si="3"/>
        <v>0</v>
      </c>
      <c r="AO23" s="142"/>
      <c r="AP23" s="142"/>
      <c r="AQ23" s="142"/>
      <c r="AR23" s="142">
        <f t="shared" si="4"/>
        <v>0</v>
      </c>
      <c r="AS23" s="142"/>
      <c r="AT23" s="142"/>
      <c r="AU23" s="185"/>
    </row>
    <row r="24" spans="1:47" ht="300.75" customHeight="1" thickBot="1">
      <c r="A24" s="195" t="s">
        <v>107</v>
      </c>
      <c r="B24" s="195"/>
      <c r="C24" s="195" t="s">
        <v>108</v>
      </c>
      <c r="D24" s="58">
        <v>1</v>
      </c>
      <c r="E24" s="179" t="s">
        <v>523</v>
      </c>
      <c r="F24" s="59">
        <v>0.03</v>
      </c>
      <c r="G24" s="12" t="s">
        <v>68</v>
      </c>
      <c r="H24" s="174" t="s">
        <v>69</v>
      </c>
      <c r="I24" s="37">
        <v>1</v>
      </c>
      <c r="J24" s="60">
        <f aca="true" t="shared" si="15" ref="J24:J42">AG24</f>
        <v>1</v>
      </c>
      <c r="K24" s="30">
        <f aca="true" t="shared" si="16" ref="K24:K40">IF(ISERROR(J24/I24),"",(J24/I24))</f>
        <v>1</v>
      </c>
      <c r="L24" s="50">
        <v>1</v>
      </c>
      <c r="M24" s="61">
        <f aca="true" t="shared" si="17" ref="M24:M42">AK24</f>
        <v>1</v>
      </c>
      <c r="N24" s="21">
        <f aca="true" t="shared" si="18" ref="N24:N40">IF(ISERROR(M24/L24),"",(M24/L24))</f>
        <v>1</v>
      </c>
      <c r="O24" s="37">
        <v>1</v>
      </c>
      <c r="P24" s="60">
        <f aca="true" t="shared" si="19" ref="P24:P42">AO24</f>
        <v>1</v>
      </c>
      <c r="Q24" s="30">
        <f aca="true" t="shared" si="20" ref="Q24:Q40">IF(ISERROR(P24/O24),"",(P24/O24))</f>
        <v>1</v>
      </c>
      <c r="R24" s="50">
        <v>1</v>
      </c>
      <c r="S24" s="61">
        <f aca="true" t="shared" si="21" ref="S24:S42">AS24</f>
        <v>0</v>
      </c>
      <c r="T24" s="21">
        <f aca="true" t="shared" si="22" ref="T24:T40">IF(ISERROR(S24/R24),"",(S24/R24))</f>
        <v>0</v>
      </c>
      <c r="U24" s="62">
        <f>SUM(I24,L24,O24,R24)/4</f>
        <v>1</v>
      </c>
      <c r="V24" s="62">
        <f>SUM(J24,M24,P24,S24)/4</f>
        <v>0.75</v>
      </c>
      <c r="W24" s="52">
        <f aca="true" t="shared" si="23" ref="W24:W40">IF((IF(ISERROR(V24/U24),0,(V24/U24)))&gt;1,1,(IF(ISERROR(V24/U24),0,(V24/U24))))</f>
        <v>0.75</v>
      </c>
      <c r="X24" s="24">
        <f aca="true" t="shared" si="24" ref="X24:X42">F24*W24</f>
        <v>0.0225</v>
      </c>
      <c r="Y24" s="179" t="s">
        <v>109</v>
      </c>
      <c r="Z24" s="13" t="s">
        <v>110</v>
      </c>
      <c r="AA24" s="179" t="s">
        <v>111</v>
      </c>
      <c r="AB24" s="179" t="s">
        <v>112</v>
      </c>
      <c r="AC24" s="174" t="s">
        <v>55</v>
      </c>
      <c r="AD24" s="13"/>
      <c r="AE24" s="190" t="s">
        <v>535</v>
      </c>
      <c r="AF24" s="141">
        <f t="shared" si="1"/>
        <v>1</v>
      </c>
      <c r="AG24" s="153">
        <v>1</v>
      </c>
      <c r="AH24" s="141" t="s">
        <v>338</v>
      </c>
      <c r="AI24" s="141" t="s">
        <v>398</v>
      </c>
      <c r="AJ24" s="144">
        <f t="shared" si="2"/>
        <v>1</v>
      </c>
      <c r="AK24" s="144">
        <v>1</v>
      </c>
      <c r="AL24" s="144" t="s">
        <v>388</v>
      </c>
      <c r="AM24" s="144" t="s">
        <v>398</v>
      </c>
      <c r="AN24" s="46">
        <f t="shared" si="3"/>
        <v>1</v>
      </c>
      <c r="AO24" s="46">
        <v>1</v>
      </c>
      <c r="AP24" s="47" t="s">
        <v>436</v>
      </c>
      <c r="AQ24" s="47" t="s">
        <v>398</v>
      </c>
      <c r="AR24" s="167">
        <f t="shared" si="4"/>
        <v>1</v>
      </c>
      <c r="AS24" s="167"/>
      <c r="AT24" s="167" t="s">
        <v>487</v>
      </c>
      <c r="AU24" s="173" t="s">
        <v>398</v>
      </c>
    </row>
    <row r="25" spans="1:47" ht="168" customHeight="1" thickBot="1">
      <c r="A25" s="195"/>
      <c r="B25" s="195"/>
      <c r="C25" s="195"/>
      <c r="D25" s="58">
        <v>2</v>
      </c>
      <c r="E25" s="179" t="s">
        <v>524</v>
      </c>
      <c r="F25" s="59">
        <v>0</v>
      </c>
      <c r="G25" s="12" t="s">
        <v>68</v>
      </c>
      <c r="H25" s="174" t="s">
        <v>50</v>
      </c>
      <c r="I25" s="37">
        <v>0</v>
      </c>
      <c r="J25" s="38">
        <f t="shared" si="15"/>
        <v>0</v>
      </c>
      <c r="K25" s="30">
        <f t="shared" si="16"/>
      </c>
      <c r="L25" s="50">
        <v>0</v>
      </c>
      <c r="M25" s="51">
        <f t="shared" si="17"/>
        <v>1</v>
      </c>
      <c r="N25" s="21">
        <f t="shared" si="18"/>
      </c>
      <c r="O25" s="37">
        <v>0</v>
      </c>
      <c r="P25" s="38">
        <f t="shared" si="19"/>
        <v>0</v>
      </c>
      <c r="Q25" s="30">
        <f t="shared" si="20"/>
      </c>
      <c r="R25" s="50">
        <v>0</v>
      </c>
      <c r="S25" s="51"/>
      <c r="T25" s="21">
        <f t="shared" si="22"/>
      </c>
      <c r="U25" s="24">
        <f aca="true" t="shared" si="25" ref="U25:V37">SUM(I25,L25,O25,R25)</f>
        <v>0</v>
      </c>
      <c r="V25" s="24">
        <f t="shared" si="25"/>
        <v>1</v>
      </c>
      <c r="W25" s="52">
        <f t="shared" si="23"/>
        <v>0</v>
      </c>
      <c r="X25" s="24">
        <f t="shared" si="24"/>
        <v>0</v>
      </c>
      <c r="Y25" s="181" t="s">
        <v>529</v>
      </c>
      <c r="Z25" s="55" t="s">
        <v>113</v>
      </c>
      <c r="AA25" s="181" t="s">
        <v>114</v>
      </c>
      <c r="AB25" s="181" t="s">
        <v>115</v>
      </c>
      <c r="AC25" s="174" t="s">
        <v>55</v>
      </c>
      <c r="AD25" s="13" t="s">
        <v>116</v>
      </c>
      <c r="AE25" s="13" t="s">
        <v>117</v>
      </c>
      <c r="AF25" s="141">
        <f t="shared" si="1"/>
        <v>0</v>
      </c>
      <c r="AG25" s="141"/>
      <c r="AH25" s="141" t="s">
        <v>402</v>
      </c>
      <c r="AI25" s="141" t="s">
        <v>399</v>
      </c>
      <c r="AJ25" s="144">
        <f t="shared" si="2"/>
        <v>0</v>
      </c>
      <c r="AK25" s="144">
        <v>1</v>
      </c>
      <c r="AL25" s="144" t="s">
        <v>402</v>
      </c>
      <c r="AM25" s="144" t="s">
        <v>399</v>
      </c>
      <c r="AN25" s="46">
        <f t="shared" si="3"/>
        <v>0</v>
      </c>
      <c r="AO25" s="46">
        <v>0</v>
      </c>
      <c r="AP25" s="47"/>
      <c r="AQ25" s="47" t="s">
        <v>399</v>
      </c>
      <c r="AR25" s="167">
        <f t="shared" si="4"/>
        <v>0</v>
      </c>
      <c r="AS25" s="167">
        <f t="shared" si="4"/>
        <v>0</v>
      </c>
      <c r="AT25" s="168" t="s">
        <v>402</v>
      </c>
      <c r="AU25" s="189" t="s">
        <v>399</v>
      </c>
    </row>
    <row r="26" spans="1:47" ht="168.75" customHeight="1" thickBot="1">
      <c r="A26" s="195"/>
      <c r="B26" s="195"/>
      <c r="C26" s="195"/>
      <c r="D26" s="58">
        <v>3</v>
      </c>
      <c r="E26" s="179" t="s">
        <v>525</v>
      </c>
      <c r="F26" s="59">
        <v>0</v>
      </c>
      <c r="G26" s="12" t="s">
        <v>68</v>
      </c>
      <c r="H26" s="174" t="s">
        <v>50</v>
      </c>
      <c r="I26" s="37">
        <v>0</v>
      </c>
      <c r="J26" s="38">
        <f t="shared" si="15"/>
        <v>0</v>
      </c>
      <c r="K26" s="30">
        <f t="shared" si="16"/>
      </c>
      <c r="L26" s="50">
        <v>0</v>
      </c>
      <c r="M26" s="51">
        <f t="shared" si="17"/>
        <v>1</v>
      </c>
      <c r="N26" s="21">
        <f t="shared" si="18"/>
      </c>
      <c r="O26" s="37">
        <v>0</v>
      </c>
      <c r="P26" s="38">
        <f t="shared" si="19"/>
        <v>0</v>
      </c>
      <c r="Q26" s="30">
        <f t="shared" si="20"/>
      </c>
      <c r="R26" s="50">
        <v>0</v>
      </c>
      <c r="S26" s="51">
        <f t="shared" si="21"/>
        <v>0</v>
      </c>
      <c r="T26" s="21">
        <f t="shared" si="22"/>
      </c>
      <c r="U26" s="24">
        <f t="shared" si="25"/>
        <v>0</v>
      </c>
      <c r="V26" s="24">
        <f t="shared" si="25"/>
        <v>1</v>
      </c>
      <c r="W26" s="24">
        <f t="shared" si="23"/>
        <v>0</v>
      </c>
      <c r="X26" s="24">
        <f t="shared" si="24"/>
        <v>0</v>
      </c>
      <c r="Y26" s="181" t="s">
        <v>530</v>
      </c>
      <c r="Z26" s="55" t="s">
        <v>118</v>
      </c>
      <c r="AA26" s="181" t="s">
        <v>114</v>
      </c>
      <c r="AB26" s="181" t="s">
        <v>119</v>
      </c>
      <c r="AC26" s="174" t="s">
        <v>55</v>
      </c>
      <c r="AD26" s="13" t="s">
        <v>116</v>
      </c>
      <c r="AE26" s="13" t="s">
        <v>117</v>
      </c>
      <c r="AF26" s="141">
        <f t="shared" si="1"/>
        <v>0</v>
      </c>
      <c r="AG26" s="141"/>
      <c r="AH26" s="141" t="s">
        <v>402</v>
      </c>
      <c r="AI26" s="141" t="s">
        <v>399</v>
      </c>
      <c r="AJ26" s="144">
        <f t="shared" si="2"/>
        <v>0</v>
      </c>
      <c r="AK26" s="144">
        <v>1</v>
      </c>
      <c r="AL26" s="144" t="s">
        <v>402</v>
      </c>
      <c r="AM26" s="144" t="s">
        <v>399</v>
      </c>
      <c r="AN26" s="46">
        <f t="shared" si="3"/>
        <v>0</v>
      </c>
      <c r="AO26" s="46">
        <v>0</v>
      </c>
      <c r="AP26" s="47" t="s">
        <v>402</v>
      </c>
      <c r="AQ26" s="47" t="s">
        <v>399</v>
      </c>
      <c r="AR26" s="167">
        <f t="shared" si="4"/>
        <v>0</v>
      </c>
      <c r="AS26" s="167">
        <f t="shared" si="4"/>
        <v>0</v>
      </c>
      <c r="AT26" s="168" t="s">
        <v>402</v>
      </c>
      <c r="AU26" s="189" t="s">
        <v>399</v>
      </c>
    </row>
    <row r="27" spans="1:47" ht="192" customHeight="1" thickBot="1">
      <c r="A27" s="195"/>
      <c r="B27" s="195"/>
      <c r="C27" s="195"/>
      <c r="D27" s="58">
        <v>4</v>
      </c>
      <c r="E27" s="179" t="s">
        <v>526</v>
      </c>
      <c r="F27" s="59">
        <v>0</v>
      </c>
      <c r="G27" s="12" t="s">
        <v>68</v>
      </c>
      <c r="H27" s="174" t="s">
        <v>50</v>
      </c>
      <c r="I27" s="37">
        <v>0</v>
      </c>
      <c r="J27" s="60">
        <f t="shared" si="15"/>
        <v>0</v>
      </c>
      <c r="K27" s="30">
        <f t="shared" si="16"/>
      </c>
      <c r="L27" s="50">
        <v>0</v>
      </c>
      <c r="M27" s="61">
        <f t="shared" si="17"/>
        <v>1</v>
      </c>
      <c r="N27" s="21">
        <f t="shared" si="18"/>
      </c>
      <c r="O27" s="37">
        <v>0</v>
      </c>
      <c r="P27" s="60">
        <f t="shared" si="19"/>
        <v>0</v>
      </c>
      <c r="Q27" s="30">
        <f t="shared" si="20"/>
      </c>
      <c r="R27" s="50">
        <v>0</v>
      </c>
      <c r="S27" s="171">
        <f t="shared" si="21"/>
        <v>0</v>
      </c>
      <c r="T27" s="21">
        <f t="shared" si="22"/>
      </c>
      <c r="U27" s="62">
        <f t="shared" si="25"/>
        <v>0</v>
      </c>
      <c r="V27" s="62">
        <f t="shared" si="25"/>
        <v>1</v>
      </c>
      <c r="W27" s="24">
        <f t="shared" si="23"/>
        <v>0</v>
      </c>
      <c r="X27" s="24">
        <f t="shared" si="24"/>
        <v>0</v>
      </c>
      <c r="Y27" s="181" t="s">
        <v>531</v>
      </c>
      <c r="Z27" s="55" t="s">
        <v>120</v>
      </c>
      <c r="AA27" s="181" t="s">
        <v>121</v>
      </c>
      <c r="AB27" s="181" t="s">
        <v>122</v>
      </c>
      <c r="AC27" s="174" t="s">
        <v>55</v>
      </c>
      <c r="AD27" s="13" t="s">
        <v>116</v>
      </c>
      <c r="AE27" s="13" t="s">
        <v>117</v>
      </c>
      <c r="AF27" s="141">
        <f aca="true" t="shared" si="26" ref="AF27:AF57">I27</f>
        <v>0</v>
      </c>
      <c r="AG27" s="141"/>
      <c r="AH27" s="141" t="s">
        <v>402</v>
      </c>
      <c r="AI27" s="141" t="s">
        <v>399</v>
      </c>
      <c r="AJ27" s="144">
        <f t="shared" si="2"/>
        <v>0</v>
      </c>
      <c r="AK27" s="144">
        <v>1</v>
      </c>
      <c r="AL27" s="144" t="s">
        <v>402</v>
      </c>
      <c r="AM27" s="144" t="s">
        <v>399</v>
      </c>
      <c r="AN27" s="46">
        <f t="shared" si="3"/>
        <v>0</v>
      </c>
      <c r="AO27" s="46">
        <v>0</v>
      </c>
      <c r="AP27" s="47" t="s">
        <v>402</v>
      </c>
      <c r="AQ27" s="47" t="s">
        <v>399</v>
      </c>
      <c r="AR27" s="167">
        <f t="shared" si="4"/>
        <v>0</v>
      </c>
      <c r="AS27" s="167">
        <f t="shared" si="4"/>
        <v>0</v>
      </c>
      <c r="AT27" s="168" t="s">
        <v>488</v>
      </c>
      <c r="AU27" s="189" t="s">
        <v>399</v>
      </c>
    </row>
    <row r="28" spans="1:47" ht="345.75" customHeight="1" thickBot="1">
      <c r="A28" s="195"/>
      <c r="B28" s="195"/>
      <c r="C28" s="195"/>
      <c r="D28" s="58">
        <v>5</v>
      </c>
      <c r="E28" s="179" t="s">
        <v>123</v>
      </c>
      <c r="F28" s="59">
        <v>0.03</v>
      </c>
      <c r="G28" s="12" t="s">
        <v>49</v>
      </c>
      <c r="H28" s="174" t="s">
        <v>50</v>
      </c>
      <c r="I28" s="16">
        <v>50</v>
      </c>
      <c r="J28" s="63">
        <f t="shared" si="15"/>
        <v>50</v>
      </c>
      <c r="K28" s="30">
        <f t="shared" si="16"/>
        <v>1</v>
      </c>
      <c r="L28" s="19">
        <v>50</v>
      </c>
      <c r="M28" s="64">
        <f t="shared" si="17"/>
        <v>50</v>
      </c>
      <c r="N28" s="21">
        <f t="shared" si="18"/>
        <v>1</v>
      </c>
      <c r="O28" s="16">
        <v>50</v>
      </c>
      <c r="P28" s="63">
        <f t="shared" si="19"/>
        <v>38</v>
      </c>
      <c r="Q28" s="30">
        <f t="shared" si="20"/>
        <v>0.76</v>
      </c>
      <c r="R28" s="19">
        <v>50</v>
      </c>
      <c r="S28" s="64">
        <f t="shared" si="21"/>
        <v>54</v>
      </c>
      <c r="T28" s="21">
        <f t="shared" si="22"/>
        <v>1.08</v>
      </c>
      <c r="U28" s="65">
        <f t="shared" si="25"/>
        <v>200</v>
      </c>
      <c r="V28" s="65">
        <f t="shared" si="25"/>
        <v>192</v>
      </c>
      <c r="W28" s="24">
        <f t="shared" si="23"/>
        <v>0.96</v>
      </c>
      <c r="X28" s="24">
        <f t="shared" si="24"/>
        <v>0.0288</v>
      </c>
      <c r="Y28" s="181" t="s">
        <v>124</v>
      </c>
      <c r="Z28" s="55" t="s">
        <v>125</v>
      </c>
      <c r="AA28" s="181" t="s">
        <v>126</v>
      </c>
      <c r="AB28" s="181" t="s">
        <v>127</v>
      </c>
      <c r="AC28" s="174" t="s">
        <v>55</v>
      </c>
      <c r="AD28" s="13" t="s">
        <v>116</v>
      </c>
      <c r="AE28" s="13" t="s">
        <v>128</v>
      </c>
      <c r="AF28" s="141">
        <f t="shared" si="26"/>
        <v>50</v>
      </c>
      <c r="AG28" s="141">
        <v>50</v>
      </c>
      <c r="AH28" s="141" t="s">
        <v>339</v>
      </c>
      <c r="AI28" s="141"/>
      <c r="AJ28" s="66">
        <v>50</v>
      </c>
      <c r="AK28" s="66">
        <v>50</v>
      </c>
      <c r="AL28" s="144" t="s">
        <v>389</v>
      </c>
      <c r="AM28" s="144" t="s">
        <v>400</v>
      </c>
      <c r="AN28" s="66">
        <v>50</v>
      </c>
      <c r="AO28" s="66">
        <v>38</v>
      </c>
      <c r="AP28" s="47" t="s">
        <v>437</v>
      </c>
      <c r="AQ28" s="47" t="s">
        <v>400</v>
      </c>
      <c r="AR28" s="66">
        <v>50</v>
      </c>
      <c r="AS28" s="66">
        <v>54</v>
      </c>
      <c r="AT28" s="166" t="s">
        <v>489</v>
      </c>
      <c r="AU28" s="173" t="s">
        <v>400</v>
      </c>
    </row>
    <row r="29" spans="1:47" ht="212.25" customHeight="1" thickBot="1">
      <c r="A29" s="195"/>
      <c r="B29" s="195"/>
      <c r="C29" s="195"/>
      <c r="D29" s="58">
        <v>6</v>
      </c>
      <c r="E29" s="179" t="s">
        <v>129</v>
      </c>
      <c r="F29" s="59">
        <v>0.03</v>
      </c>
      <c r="G29" s="12" t="s">
        <v>68</v>
      </c>
      <c r="H29" s="174" t="s">
        <v>50</v>
      </c>
      <c r="I29" s="37">
        <v>0.05</v>
      </c>
      <c r="J29" s="38">
        <f t="shared" si="15"/>
        <v>0</v>
      </c>
      <c r="K29" s="30">
        <f t="shared" si="16"/>
        <v>0</v>
      </c>
      <c r="L29" s="50">
        <v>0.05</v>
      </c>
      <c r="M29" s="51">
        <f t="shared" si="17"/>
        <v>0</v>
      </c>
      <c r="N29" s="21">
        <f t="shared" si="18"/>
        <v>0</v>
      </c>
      <c r="O29" s="37">
        <v>0.05</v>
      </c>
      <c r="P29" s="38">
        <f t="shared" si="19"/>
        <v>0.05</v>
      </c>
      <c r="Q29" s="30">
        <f t="shared" si="20"/>
        <v>1</v>
      </c>
      <c r="R29" s="50">
        <v>0.05</v>
      </c>
      <c r="S29" s="51">
        <f t="shared" si="21"/>
        <v>0.05</v>
      </c>
      <c r="T29" s="21">
        <f t="shared" si="22"/>
        <v>1</v>
      </c>
      <c r="U29" s="24">
        <f t="shared" si="25"/>
        <v>0.2</v>
      </c>
      <c r="V29" s="24">
        <f t="shared" si="25"/>
        <v>0.1</v>
      </c>
      <c r="W29" s="24">
        <f t="shared" si="23"/>
        <v>0.5</v>
      </c>
      <c r="X29" s="24">
        <f t="shared" si="24"/>
        <v>0.015</v>
      </c>
      <c r="Y29" s="181" t="s">
        <v>130</v>
      </c>
      <c r="Z29" s="55" t="s">
        <v>131</v>
      </c>
      <c r="AA29" s="181" t="s">
        <v>132</v>
      </c>
      <c r="AB29" s="181" t="s">
        <v>133</v>
      </c>
      <c r="AC29" s="174" t="s">
        <v>55</v>
      </c>
      <c r="AD29" s="13" t="s">
        <v>116</v>
      </c>
      <c r="AE29" s="13" t="s">
        <v>134</v>
      </c>
      <c r="AF29" s="141">
        <f t="shared" si="26"/>
        <v>0.05</v>
      </c>
      <c r="AG29" s="141"/>
      <c r="AH29" s="141" t="s">
        <v>339</v>
      </c>
      <c r="AI29" s="141"/>
      <c r="AJ29" s="144">
        <f t="shared" si="2"/>
        <v>0.05</v>
      </c>
      <c r="AK29" s="144"/>
      <c r="AL29" s="144" t="s">
        <v>389</v>
      </c>
      <c r="AM29" s="144" t="s">
        <v>400</v>
      </c>
      <c r="AN29" s="46">
        <f t="shared" si="3"/>
        <v>0.05</v>
      </c>
      <c r="AO29" s="46">
        <v>0.05</v>
      </c>
      <c r="AP29" s="47" t="s">
        <v>438</v>
      </c>
      <c r="AQ29" s="47" t="s">
        <v>400</v>
      </c>
      <c r="AR29" s="167">
        <f t="shared" si="4"/>
        <v>0.05</v>
      </c>
      <c r="AS29" s="167">
        <v>0.05</v>
      </c>
      <c r="AT29" s="166" t="s">
        <v>489</v>
      </c>
      <c r="AU29" s="173" t="s">
        <v>400</v>
      </c>
    </row>
    <row r="30" spans="1:47" ht="212.25" customHeight="1" thickBot="1">
      <c r="A30" s="195"/>
      <c r="B30" s="195"/>
      <c r="C30" s="195"/>
      <c r="D30" s="58">
        <v>7</v>
      </c>
      <c r="E30" s="179" t="s">
        <v>135</v>
      </c>
      <c r="F30" s="59">
        <v>0.03</v>
      </c>
      <c r="G30" s="12" t="s">
        <v>49</v>
      </c>
      <c r="H30" s="174" t="s">
        <v>50</v>
      </c>
      <c r="I30" s="16">
        <v>10</v>
      </c>
      <c r="J30" s="63">
        <f t="shared" si="15"/>
        <v>0</v>
      </c>
      <c r="K30" s="30">
        <f t="shared" si="16"/>
        <v>0</v>
      </c>
      <c r="L30" s="19">
        <v>30</v>
      </c>
      <c r="M30" s="64">
        <f t="shared" si="17"/>
        <v>0</v>
      </c>
      <c r="N30" s="21">
        <f t="shared" si="18"/>
        <v>0</v>
      </c>
      <c r="O30" s="16">
        <v>50</v>
      </c>
      <c r="P30" s="63">
        <f t="shared" si="19"/>
        <v>46</v>
      </c>
      <c r="Q30" s="30">
        <f t="shared" si="20"/>
        <v>0.92</v>
      </c>
      <c r="R30" s="19">
        <v>40</v>
      </c>
      <c r="S30" s="64">
        <f t="shared" si="21"/>
        <v>26</v>
      </c>
      <c r="T30" s="21">
        <f t="shared" si="22"/>
        <v>0.65</v>
      </c>
      <c r="U30" s="65">
        <f t="shared" si="25"/>
        <v>130</v>
      </c>
      <c r="V30" s="65">
        <f t="shared" si="25"/>
        <v>72</v>
      </c>
      <c r="W30" s="24">
        <f t="shared" si="23"/>
        <v>0.5538461538461539</v>
      </c>
      <c r="X30" s="24">
        <f t="shared" si="24"/>
        <v>0.016615384615384615</v>
      </c>
      <c r="Y30" s="181" t="s">
        <v>136</v>
      </c>
      <c r="Z30" s="55" t="s">
        <v>137</v>
      </c>
      <c r="AA30" s="181" t="s">
        <v>126</v>
      </c>
      <c r="AB30" s="181" t="s">
        <v>127</v>
      </c>
      <c r="AC30" s="174" t="s">
        <v>55</v>
      </c>
      <c r="AD30" s="13" t="s">
        <v>116</v>
      </c>
      <c r="AE30" s="13" t="s">
        <v>138</v>
      </c>
      <c r="AF30" s="141">
        <f t="shared" si="26"/>
        <v>10</v>
      </c>
      <c r="AG30" s="141"/>
      <c r="AH30" s="141" t="s">
        <v>341</v>
      </c>
      <c r="AI30" s="141"/>
      <c r="AJ30" s="144">
        <f t="shared" si="2"/>
        <v>30</v>
      </c>
      <c r="AK30" s="144"/>
      <c r="AL30" s="144" t="s">
        <v>390</v>
      </c>
      <c r="AM30" s="144" t="s">
        <v>401</v>
      </c>
      <c r="AN30" s="66">
        <f t="shared" si="3"/>
        <v>50</v>
      </c>
      <c r="AO30" s="66">
        <v>46</v>
      </c>
      <c r="AP30" s="47" t="s">
        <v>439</v>
      </c>
      <c r="AQ30" s="47" t="s">
        <v>401</v>
      </c>
      <c r="AR30" s="167">
        <f t="shared" si="4"/>
        <v>40</v>
      </c>
      <c r="AS30" s="167">
        <v>26</v>
      </c>
      <c r="AT30" s="166" t="s">
        <v>490</v>
      </c>
      <c r="AU30" s="189" t="s">
        <v>401</v>
      </c>
    </row>
    <row r="31" spans="1:47" ht="212.25" customHeight="1" thickBot="1">
      <c r="A31" s="195"/>
      <c r="B31" s="195"/>
      <c r="C31" s="195"/>
      <c r="D31" s="58">
        <v>8</v>
      </c>
      <c r="E31" s="179" t="s">
        <v>139</v>
      </c>
      <c r="F31" s="59">
        <v>0.03</v>
      </c>
      <c r="G31" s="12" t="s">
        <v>68</v>
      </c>
      <c r="H31" s="174" t="s">
        <v>50</v>
      </c>
      <c r="I31" s="37">
        <v>0.03</v>
      </c>
      <c r="J31" s="38">
        <f t="shared" si="15"/>
        <v>0</v>
      </c>
      <c r="K31" s="30">
        <f t="shared" si="16"/>
        <v>0</v>
      </c>
      <c r="L31" s="50">
        <v>0.09</v>
      </c>
      <c r="M31" s="51">
        <f t="shared" si="17"/>
        <v>0</v>
      </c>
      <c r="N31" s="21">
        <f t="shared" si="18"/>
        <v>0</v>
      </c>
      <c r="O31" s="37">
        <v>0.09</v>
      </c>
      <c r="P31" s="38">
        <f t="shared" si="19"/>
        <v>0.09</v>
      </c>
      <c r="Q31" s="30">
        <f t="shared" si="20"/>
        <v>1</v>
      </c>
      <c r="R31" s="50">
        <v>0.09</v>
      </c>
      <c r="S31" s="51">
        <f t="shared" si="21"/>
        <v>0.09</v>
      </c>
      <c r="T31" s="21">
        <f t="shared" si="22"/>
        <v>1</v>
      </c>
      <c r="U31" s="24">
        <f t="shared" si="25"/>
        <v>0.3</v>
      </c>
      <c r="V31" s="24">
        <f t="shared" si="25"/>
        <v>0.18</v>
      </c>
      <c r="W31" s="24">
        <f t="shared" si="23"/>
        <v>0.6</v>
      </c>
      <c r="X31" s="24">
        <f t="shared" si="24"/>
        <v>0.018</v>
      </c>
      <c r="Y31" s="181" t="s">
        <v>140</v>
      </c>
      <c r="Z31" s="55" t="s">
        <v>141</v>
      </c>
      <c r="AA31" s="181" t="s">
        <v>142</v>
      </c>
      <c r="AB31" s="181" t="s">
        <v>143</v>
      </c>
      <c r="AC31" s="174" t="s">
        <v>55</v>
      </c>
      <c r="AD31" s="13" t="s">
        <v>116</v>
      </c>
      <c r="AE31" s="13" t="s">
        <v>144</v>
      </c>
      <c r="AF31" s="141">
        <f t="shared" si="26"/>
        <v>0.03</v>
      </c>
      <c r="AG31" s="141"/>
      <c r="AH31" s="141" t="s">
        <v>340</v>
      </c>
      <c r="AI31" s="141"/>
      <c r="AJ31" s="144">
        <f t="shared" si="2"/>
        <v>0.09</v>
      </c>
      <c r="AK31" s="144"/>
      <c r="AL31" s="144" t="s">
        <v>391</v>
      </c>
      <c r="AM31" s="144" t="s">
        <v>401</v>
      </c>
      <c r="AN31" s="46">
        <f t="shared" si="3"/>
        <v>0.09</v>
      </c>
      <c r="AO31" s="46">
        <v>0.09</v>
      </c>
      <c r="AP31" s="47" t="s">
        <v>440</v>
      </c>
      <c r="AQ31" s="47" t="s">
        <v>401</v>
      </c>
      <c r="AR31" s="167">
        <f t="shared" si="4"/>
        <v>0.09</v>
      </c>
      <c r="AS31" s="167">
        <v>0.09</v>
      </c>
      <c r="AT31" s="166" t="s">
        <v>491</v>
      </c>
      <c r="AU31" s="189" t="s">
        <v>401</v>
      </c>
    </row>
    <row r="32" spans="1:47" ht="212.25" customHeight="1" thickBot="1">
      <c r="A32" s="195"/>
      <c r="B32" s="195"/>
      <c r="C32" s="195"/>
      <c r="D32" s="58">
        <v>9</v>
      </c>
      <c r="E32" s="179" t="s">
        <v>145</v>
      </c>
      <c r="F32" s="59">
        <v>0.03</v>
      </c>
      <c r="G32" s="12" t="s">
        <v>68</v>
      </c>
      <c r="H32" s="174" t="s">
        <v>50</v>
      </c>
      <c r="I32" s="37">
        <v>0.03</v>
      </c>
      <c r="J32" s="38">
        <f t="shared" si="15"/>
        <v>0</v>
      </c>
      <c r="K32" s="30">
        <f t="shared" si="16"/>
        <v>0</v>
      </c>
      <c r="L32" s="50">
        <v>0.09</v>
      </c>
      <c r="M32" s="51">
        <f t="shared" si="17"/>
        <v>0</v>
      </c>
      <c r="N32" s="21">
        <f t="shared" si="18"/>
        <v>0</v>
      </c>
      <c r="O32" s="37">
        <v>0.09</v>
      </c>
      <c r="P32" s="38">
        <f t="shared" si="19"/>
        <v>0.09</v>
      </c>
      <c r="Q32" s="30">
        <f t="shared" si="20"/>
        <v>1</v>
      </c>
      <c r="R32" s="50">
        <v>0.09</v>
      </c>
      <c r="S32" s="51">
        <f t="shared" si="21"/>
        <v>0.09</v>
      </c>
      <c r="T32" s="21">
        <f t="shared" si="22"/>
        <v>1</v>
      </c>
      <c r="U32" s="24">
        <f t="shared" si="25"/>
        <v>0.3</v>
      </c>
      <c r="V32" s="24">
        <f t="shared" si="25"/>
        <v>0.18</v>
      </c>
      <c r="W32" s="24">
        <f t="shared" si="23"/>
        <v>0.6</v>
      </c>
      <c r="X32" s="24">
        <f t="shared" si="24"/>
        <v>0.018</v>
      </c>
      <c r="Y32" s="181" t="s">
        <v>146</v>
      </c>
      <c r="Z32" s="55" t="s">
        <v>147</v>
      </c>
      <c r="AA32" s="181" t="s">
        <v>148</v>
      </c>
      <c r="AB32" s="181" t="s">
        <v>149</v>
      </c>
      <c r="AC32" s="174" t="s">
        <v>55</v>
      </c>
      <c r="AD32" s="13" t="s">
        <v>116</v>
      </c>
      <c r="AE32" s="13" t="s">
        <v>150</v>
      </c>
      <c r="AF32" s="141">
        <f t="shared" si="26"/>
        <v>0.03</v>
      </c>
      <c r="AG32" s="141"/>
      <c r="AH32" s="141" t="s">
        <v>342</v>
      </c>
      <c r="AI32" s="141"/>
      <c r="AJ32" s="144">
        <f t="shared" si="2"/>
        <v>0.09</v>
      </c>
      <c r="AK32" s="144"/>
      <c r="AL32" s="144" t="s">
        <v>392</v>
      </c>
      <c r="AM32" s="144" t="s">
        <v>401</v>
      </c>
      <c r="AN32" s="46">
        <f t="shared" si="3"/>
        <v>0.09</v>
      </c>
      <c r="AO32" s="46">
        <v>0.09</v>
      </c>
      <c r="AP32" s="47" t="s">
        <v>470</v>
      </c>
      <c r="AQ32" s="47" t="s">
        <v>401</v>
      </c>
      <c r="AR32" s="167">
        <f t="shared" si="4"/>
        <v>0.09</v>
      </c>
      <c r="AS32" s="167">
        <v>0.09</v>
      </c>
      <c r="AT32" s="166" t="s">
        <v>492</v>
      </c>
      <c r="AU32" s="189" t="s">
        <v>401</v>
      </c>
    </row>
    <row r="33" spans="1:47" ht="212.25" customHeight="1" thickBot="1">
      <c r="A33" s="195"/>
      <c r="B33" s="195"/>
      <c r="C33" s="195"/>
      <c r="D33" s="58">
        <v>10</v>
      </c>
      <c r="E33" s="179" t="s">
        <v>151</v>
      </c>
      <c r="F33" s="59">
        <v>0.03</v>
      </c>
      <c r="G33" s="12" t="s">
        <v>49</v>
      </c>
      <c r="H33" s="174" t="s">
        <v>50</v>
      </c>
      <c r="I33" s="16">
        <v>1</v>
      </c>
      <c r="J33" s="63">
        <f t="shared" si="15"/>
        <v>0</v>
      </c>
      <c r="K33" s="30">
        <f t="shared" si="16"/>
        <v>0</v>
      </c>
      <c r="L33" s="19">
        <v>2</v>
      </c>
      <c r="M33" s="64">
        <f t="shared" si="17"/>
        <v>0</v>
      </c>
      <c r="N33" s="21">
        <f t="shared" si="18"/>
        <v>0</v>
      </c>
      <c r="O33" s="16">
        <v>2</v>
      </c>
      <c r="P33" s="63">
        <f t="shared" si="19"/>
        <v>3</v>
      </c>
      <c r="Q33" s="30">
        <f t="shared" si="20"/>
        <v>1.5</v>
      </c>
      <c r="R33" s="19">
        <v>1</v>
      </c>
      <c r="S33" s="64">
        <f t="shared" si="21"/>
        <v>3</v>
      </c>
      <c r="T33" s="21">
        <f t="shared" si="22"/>
        <v>3</v>
      </c>
      <c r="U33" s="65">
        <f t="shared" si="25"/>
        <v>6</v>
      </c>
      <c r="V33" s="65">
        <f t="shared" si="25"/>
        <v>6</v>
      </c>
      <c r="W33" s="24">
        <f t="shared" si="23"/>
        <v>1</v>
      </c>
      <c r="X33" s="24">
        <f t="shared" si="24"/>
        <v>0.03</v>
      </c>
      <c r="Y33" s="181" t="s">
        <v>152</v>
      </c>
      <c r="Z33" s="55" t="s">
        <v>153</v>
      </c>
      <c r="AA33" s="181" t="s">
        <v>154</v>
      </c>
      <c r="AB33" s="181" t="s">
        <v>155</v>
      </c>
      <c r="AC33" s="174" t="s">
        <v>55</v>
      </c>
      <c r="AD33" s="13"/>
      <c r="AE33" s="13" t="s">
        <v>156</v>
      </c>
      <c r="AF33" s="141">
        <f t="shared" si="26"/>
        <v>1</v>
      </c>
      <c r="AG33" s="141"/>
      <c r="AH33" s="141" t="s">
        <v>343</v>
      </c>
      <c r="AI33" s="141"/>
      <c r="AJ33" s="144">
        <f t="shared" si="2"/>
        <v>2</v>
      </c>
      <c r="AK33" s="144"/>
      <c r="AL33" s="144" t="s">
        <v>393</v>
      </c>
      <c r="AM33" s="144" t="s">
        <v>400</v>
      </c>
      <c r="AN33" s="66">
        <f t="shared" si="3"/>
        <v>2</v>
      </c>
      <c r="AO33" s="66">
        <v>3</v>
      </c>
      <c r="AP33" s="47" t="s">
        <v>441</v>
      </c>
      <c r="AQ33" s="47" t="s">
        <v>400</v>
      </c>
      <c r="AR33" s="167">
        <f t="shared" si="4"/>
        <v>1</v>
      </c>
      <c r="AS33" s="167">
        <v>3</v>
      </c>
      <c r="AT33" s="169" t="s">
        <v>493</v>
      </c>
      <c r="AU33" s="173" t="s">
        <v>400</v>
      </c>
    </row>
    <row r="34" spans="1:47" ht="127.5" customHeight="1" thickBot="1">
      <c r="A34" s="195"/>
      <c r="B34" s="195"/>
      <c r="C34" s="195"/>
      <c r="D34" s="58">
        <v>11</v>
      </c>
      <c r="E34" s="179" t="s">
        <v>157</v>
      </c>
      <c r="F34" s="59">
        <v>0.03</v>
      </c>
      <c r="G34" s="12" t="s">
        <v>49</v>
      </c>
      <c r="H34" s="174" t="s">
        <v>50</v>
      </c>
      <c r="I34" s="16">
        <v>1</v>
      </c>
      <c r="J34" s="63">
        <f t="shared" si="15"/>
        <v>1</v>
      </c>
      <c r="K34" s="30">
        <f t="shared" si="16"/>
        <v>1</v>
      </c>
      <c r="L34" s="19">
        <v>1</v>
      </c>
      <c r="M34" s="64">
        <f t="shared" si="17"/>
        <v>1</v>
      </c>
      <c r="N34" s="21">
        <f t="shared" si="18"/>
        <v>1</v>
      </c>
      <c r="O34" s="16">
        <v>1</v>
      </c>
      <c r="P34" s="63">
        <f t="shared" si="19"/>
        <v>1</v>
      </c>
      <c r="Q34" s="30">
        <f t="shared" si="20"/>
        <v>1</v>
      </c>
      <c r="R34" s="19">
        <v>1</v>
      </c>
      <c r="S34" s="64">
        <f t="shared" si="21"/>
        <v>1</v>
      </c>
      <c r="T34" s="21">
        <f t="shared" si="22"/>
        <v>1</v>
      </c>
      <c r="U34" s="65">
        <f t="shared" si="25"/>
        <v>4</v>
      </c>
      <c r="V34" s="65">
        <f t="shared" si="25"/>
        <v>4</v>
      </c>
      <c r="W34" s="24">
        <f t="shared" si="23"/>
        <v>1</v>
      </c>
      <c r="X34" s="24">
        <f t="shared" si="24"/>
        <v>0.03</v>
      </c>
      <c r="Y34" s="181" t="s">
        <v>158</v>
      </c>
      <c r="Z34" s="55" t="s">
        <v>159</v>
      </c>
      <c r="AA34" s="181" t="s">
        <v>154</v>
      </c>
      <c r="AB34" s="181" t="s">
        <v>155</v>
      </c>
      <c r="AC34" s="174" t="s">
        <v>55</v>
      </c>
      <c r="AD34" s="13"/>
      <c r="AE34" s="13" t="s">
        <v>160</v>
      </c>
      <c r="AF34" s="141">
        <f t="shared" si="26"/>
        <v>1</v>
      </c>
      <c r="AG34" s="141">
        <v>1</v>
      </c>
      <c r="AH34" s="141" t="s">
        <v>344</v>
      </c>
      <c r="AI34" s="141"/>
      <c r="AJ34" s="144">
        <f t="shared" si="2"/>
        <v>1</v>
      </c>
      <c r="AK34" s="144">
        <v>1</v>
      </c>
      <c r="AL34" s="144" t="s">
        <v>394</v>
      </c>
      <c r="AM34" s="144" t="s">
        <v>401</v>
      </c>
      <c r="AN34" s="66">
        <f t="shared" si="3"/>
        <v>1</v>
      </c>
      <c r="AO34" s="159">
        <v>1</v>
      </c>
      <c r="AP34" s="47" t="s">
        <v>442</v>
      </c>
      <c r="AQ34" s="47" t="s">
        <v>401</v>
      </c>
      <c r="AR34" s="167">
        <f t="shared" si="4"/>
        <v>1</v>
      </c>
      <c r="AS34" s="167">
        <v>1</v>
      </c>
      <c r="AT34" s="169" t="s">
        <v>494</v>
      </c>
      <c r="AU34" s="189" t="s">
        <v>401</v>
      </c>
    </row>
    <row r="35" spans="1:47" s="67" customFormat="1" ht="171.75" customHeight="1" thickBot="1">
      <c r="A35" s="195"/>
      <c r="B35" s="195"/>
      <c r="C35" s="195"/>
      <c r="D35" s="58">
        <v>12</v>
      </c>
      <c r="E35" s="179" t="s">
        <v>527</v>
      </c>
      <c r="F35" s="59">
        <v>0.03</v>
      </c>
      <c r="G35" s="12" t="s">
        <v>49</v>
      </c>
      <c r="H35" s="174" t="s">
        <v>50</v>
      </c>
      <c r="I35" s="16">
        <v>2</v>
      </c>
      <c r="J35" s="63">
        <f t="shared" si="15"/>
        <v>0</v>
      </c>
      <c r="K35" s="30">
        <f t="shared" si="16"/>
        <v>0</v>
      </c>
      <c r="L35" s="19">
        <v>3</v>
      </c>
      <c r="M35" s="64">
        <f t="shared" si="17"/>
        <v>0</v>
      </c>
      <c r="N35" s="21">
        <f t="shared" si="18"/>
        <v>0</v>
      </c>
      <c r="O35" s="16">
        <v>3</v>
      </c>
      <c r="P35" s="63">
        <f t="shared" si="19"/>
        <v>4</v>
      </c>
      <c r="Q35" s="30">
        <f t="shared" si="20"/>
        <v>1.3333333333333333</v>
      </c>
      <c r="R35" s="19">
        <v>2</v>
      </c>
      <c r="S35" s="64">
        <f t="shared" si="21"/>
        <v>7</v>
      </c>
      <c r="T35" s="21">
        <f t="shared" si="22"/>
        <v>3.5</v>
      </c>
      <c r="U35" s="65">
        <f t="shared" si="25"/>
        <v>10</v>
      </c>
      <c r="V35" s="65">
        <f t="shared" si="25"/>
        <v>11</v>
      </c>
      <c r="W35" s="24">
        <f t="shared" si="23"/>
        <v>1</v>
      </c>
      <c r="X35" s="24">
        <f t="shared" si="24"/>
        <v>0.03</v>
      </c>
      <c r="Y35" s="176" t="s">
        <v>161</v>
      </c>
      <c r="Z35" s="26" t="s">
        <v>162</v>
      </c>
      <c r="AA35" s="176" t="s">
        <v>163</v>
      </c>
      <c r="AB35" s="176" t="s">
        <v>164</v>
      </c>
      <c r="AC35" s="174" t="s">
        <v>55</v>
      </c>
      <c r="AD35" s="13"/>
      <c r="AE35" s="13" t="s">
        <v>165</v>
      </c>
      <c r="AF35" s="141">
        <f t="shared" si="26"/>
        <v>2</v>
      </c>
      <c r="AG35" s="141"/>
      <c r="AH35" s="141" t="s">
        <v>345</v>
      </c>
      <c r="AI35" s="141"/>
      <c r="AJ35" s="144">
        <f t="shared" si="2"/>
        <v>3</v>
      </c>
      <c r="AK35" s="144"/>
      <c r="AL35" s="144" t="s">
        <v>393</v>
      </c>
      <c r="AM35" s="144" t="s">
        <v>400</v>
      </c>
      <c r="AN35" s="66">
        <f t="shared" si="3"/>
        <v>3</v>
      </c>
      <c r="AO35" s="66">
        <v>4</v>
      </c>
      <c r="AP35" s="47" t="s">
        <v>443</v>
      </c>
      <c r="AQ35" s="47" t="s">
        <v>400</v>
      </c>
      <c r="AR35" s="167">
        <f t="shared" si="4"/>
        <v>2</v>
      </c>
      <c r="AS35" s="167">
        <v>7</v>
      </c>
      <c r="AT35" s="165" t="s">
        <v>495</v>
      </c>
      <c r="AU35" s="173" t="s">
        <v>400</v>
      </c>
    </row>
    <row r="36" spans="1:47" s="67" customFormat="1" ht="162" customHeight="1" thickBot="1">
      <c r="A36" s="195"/>
      <c r="B36" s="195"/>
      <c r="C36" s="195"/>
      <c r="D36" s="58">
        <v>13</v>
      </c>
      <c r="E36" s="179" t="s">
        <v>166</v>
      </c>
      <c r="F36" s="59">
        <v>0.03</v>
      </c>
      <c r="G36" s="12" t="s">
        <v>49</v>
      </c>
      <c r="H36" s="174" t="s">
        <v>50</v>
      </c>
      <c r="I36" s="16">
        <v>1</v>
      </c>
      <c r="J36" s="63">
        <f t="shared" si="15"/>
        <v>0</v>
      </c>
      <c r="K36" s="30">
        <f t="shared" si="16"/>
        <v>0</v>
      </c>
      <c r="L36" s="19">
        <v>1</v>
      </c>
      <c r="M36" s="68">
        <f t="shared" si="17"/>
        <v>2</v>
      </c>
      <c r="N36" s="21">
        <f t="shared" si="18"/>
        <v>2</v>
      </c>
      <c r="O36" s="16">
        <v>1</v>
      </c>
      <c r="P36" s="63">
        <f t="shared" si="19"/>
        <v>2</v>
      </c>
      <c r="Q36" s="30">
        <f t="shared" si="20"/>
        <v>2</v>
      </c>
      <c r="R36" s="19">
        <v>1</v>
      </c>
      <c r="S36" s="68">
        <f t="shared" si="21"/>
        <v>1</v>
      </c>
      <c r="T36" s="21">
        <f t="shared" si="22"/>
        <v>1</v>
      </c>
      <c r="U36" s="65">
        <f t="shared" si="25"/>
        <v>4</v>
      </c>
      <c r="V36" s="65">
        <f t="shared" si="25"/>
        <v>5</v>
      </c>
      <c r="W36" s="24">
        <f t="shared" si="23"/>
        <v>1</v>
      </c>
      <c r="X36" s="24">
        <f t="shared" si="24"/>
        <v>0.03</v>
      </c>
      <c r="Y36" s="176" t="s">
        <v>167</v>
      </c>
      <c r="Z36" s="26" t="s">
        <v>168</v>
      </c>
      <c r="AA36" s="176" t="s">
        <v>169</v>
      </c>
      <c r="AB36" s="176" t="s">
        <v>164</v>
      </c>
      <c r="AC36" s="174" t="s">
        <v>55</v>
      </c>
      <c r="AD36" s="13"/>
      <c r="AE36" s="13" t="s">
        <v>170</v>
      </c>
      <c r="AF36" s="141">
        <f t="shared" si="26"/>
        <v>1</v>
      </c>
      <c r="AG36" s="141"/>
      <c r="AH36" s="141" t="s">
        <v>346</v>
      </c>
      <c r="AI36" s="141"/>
      <c r="AJ36" s="144">
        <f t="shared" si="2"/>
        <v>1</v>
      </c>
      <c r="AK36" s="144">
        <v>2</v>
      </c>
      <c r="AL36" s="144" t="s">
        <v>395</v>
      </c>
      <c r="AM36" s="144" t="s">
        <v>401</v>
      </c>
      <c r="AN36" s="66">
        <f t="shared" si="3"/>
        <v>1</v>
      </c>
      <c r="AO36" s="66">
        <v>2</v>
      </c>
      <c r="AP36" s="47" t="s">
        <v>444</v>
      </c>
      <c r="AQ36" s="47" t="s">
        <v>401</v>
      </c>
      <c r="AR36" s="167">
        <f t="shared" si="4"/>
        <v>1</v>
      </c>
      <c r="AS36" s="167">
        <v>1</v>
      </c>
      <c r="AT36" s="165" t="s">
        <v>496</v>
      </c>
      <c r="AU36" s="189" t="s">
        <v>401</v>
      </c>
    </row>
    <row r="37" spans="1:47" s="67" customFormat="1" ht="141.75" customHeight="1" thickBot="1">
      <c r="A37" s="195"/>
      <c r="B37" s="195"/>
      <c r="C37" s="195"/>
      <c r="D37" s="58">
        <v>14</v>
      </c>
      <c r="E37" s="178" t="s">
        <v>528</v>
      </c>
      <c r="F37" s="59">
        <v>0.03</v>
      </c>
      <c r="G37" s="12" t="s">
        <v>49</v>
      </c>
      <c r="H37" s="174" t="s">
        <v>50</v>
      </c>
      <c r="I37" s="16">
        <v>1</v>
      </c>
      <c r="J37" s="63">
        <f t="shared" si="15"/>
        <v>1</v>
      </c>
      <c r="K37" s="30">
        <f t="shared" si="16"/>
        <v>1</v>
      </c>
      <c r="L37" s="19">
        <v>1</v>
      </c>
      <c r="M37" s="64">
        <f t="shared" si="17"/>
        <v>1</v>
      </c>
      <c r="N37" s="21">
        <f t="shared" si="18"/>
        <v>1</v>
      </c>
      <c r="O37" s="16">
        <v>1</v>
      </c>
      <c r="P37" s="63">
        <f t="shared" si="19"/>
        <v>1</v>
      </c>
      <c r="Q37" s="30">
        <f t="shared" si="20"/>
        <v>1</v>
      </c>
      <c r="R37" s="19">
        <v>1</v>
      </c>
      <c r="S37" s="64">
        <f t="shared" si="21"/>
        <v>4</v>
      </c>
      <c r="T37" s="21">
        <f t="shared" si="22"/>
        <v>4</v>
      </c>
      <c r="U37" s="65">
        <f t="shared" si="25"/>
        <v>4</v>
      </c>
      <c r="V37" s="65">
        <f t="shared" si="25"/>
        <v>7</v>
      </c>
      <c r="W37" s="24">
        <f t="shared" si="23"/>
        <v>1</v>
      </c>
      <c r="X37" s="24">
        <f t="shared" si="24"/>
        <v>0.03</v>
      </c>
      <c r="Y37" s="176" t="s">
        <v>171</v>
      </c>
      <c r="Z37" s="26" t="s">
        <v>172</v>
      </c>
      <c r="AA37" s="176" t="s">
        <v>173</v>
      </c>
      <c r="AB37" s="176" t="s">
        <v>174</v>
      </c>
      <c r="AC37" s="174" t="s">
        <v>55</v>
      </c>
      <c r="AD37" s="13"/>
      <c r="AE37" s="13" t="s">
        <v>175</v>
      </c>
      <c r="AF37" s="141">
        <f t="shared" si="26"/>
        <v>1</v>
      </c>
      <c r="AG37" s="141">
        <v>1</v>
      </c>
      <c r="AH37" s="141" t="s">
        <v>347</v>
      </c>
      <c r="AI37" s="141"/>
      <c r="AJ37" s="144">
        <f t="shared" si="2"/>
        <v>1</v>
      </c>
      <c r="AK37" s="144">
        <v>1</v>
      </c>
      <c r="AL37" s="144" t="s">
        <v>396</v>
      </c>
      <c r="AM37" s="144" t="s">
        <v>400</v>
      </c>
      <c r="AN37" s="66">
        <f t="shared" si="3"/>
        <v>1</v>
      </c>
      <c r="AO37" s="66">
        <v>1</v>
      </c>
      <c r="AP37" s="47" t="s">
        <v>445</v>
      </c>
      <c r="AQ37" s="47" t="s">
        <v>400</v>
      </c>
      <c r="AR37" s="167">
        <f t="shared" si="4"/>
        <v>1</v>
      </c>
      <c r="AS37" s="167">
        <v>4</v>
      </c>
      <c r="AT37" s="165" t="s">
        <v>497</v>
      </c>
      <c r="AU37" s="173" t="s">
        <v>400</v>
      </c>
    </row>
    <row r="38" spans="1:47" ht="206.25" customHeight="1" thickBot="1">
      <c r="A38" s="195"/>
      <c r="B38" s="195"/>
      <c r="C38" s="195"/>
      <c r="D38" s="58">
        <v>15</v>
      </c>
      <c r="E38" s="178" t="s">
        <v>176</v>
      </c>
      <c r="F38" s="59">
        <v>0.03</v>
      </c>
      <c r="G38" s="12" t="s">
        <v>68</v>
      </c>
      <c r="H38" s="174" t="s">
        <v>75</v>
      </c>
      <c r="I38" s="37">
        <v>0.1</v>
      </c>
      <c r="J38" s="38">
        <f t="shared" si="15"/>
        <v>0.82</v>
      </c>
      <c r="K38" s="30">
        <f t="shared" si="16"/>
        <v>8.2</v>
      </c>
      <c r="L38" s="50">
        <v>0.25</v>
      </c>
      <c r="M38" s="51">
        <f t="shared" si="17"/>
        <v>0.82</v>
      </c>
      <c r="N38" s="21">
        <f t="shared" si="18"/>
        <v>3.28</v>
      </c>
      <c r="O38" s="37">
        <v>0.35</v>
      </c>
      <c r="P38" s="38">
        <f t="shared" si="19"/>
        <v>0.75</v>
      </c>
      <c r="Q38" s="30">
        <f t="shared" si="20"/>
        <v>2.142857142857143</v>
      </c>
      <c r="R38" s="50">
        <v>0.5</v>
      </c>
      <c r="S38" s="51">
        <f t="shared" si="21"/>
        <v>0</v>
      </c>
      <c r="T38" s="21">
        <f t="shared" si="22"/>
        <v>0</v>
      </c>
      <c r="U38" s="24">
        <f>R38</f>
        <v>0.5</v>
      </c>
      <c r="V38" s="24">
        <f>P38</f>
        <v>0.75</v>
      </c>
      <c r="W38" s="24">
        <f t="shared" si="23"/>
        <v>1</v>
      </c>
      <c r="X38" s="24">
        <f t="shared" si="24"/>
        <v>0.03</v>
      </c>
      <c r="Y38" s="181" t="s">
        <v>177</v>
      </c>
      <c r="Z38" s="56" t="s">
        <v>178</v>
      </c>
      <c r="AA38" s="181" t="s">
        <v>179</v>
      </c>
      <c r="AB38" s="181" t="s">
        <v>180</v>
      </c>
      <c r="AC38" s="174" t="s">
        <v>181</v>
      </c>
      <c r="AD38" s="13" t="s">
        <v>182</v>
      </c>
      <c r="AE38" s="13" t="s">
        <v>183</v>
      </c>
      <c r="AF38" s="141">
        <f t="shared" si="26"/>
        <v>0.1</v>
      </c>
      <c r="AG38" s="141">
        <v>0.82</v>
      </c>
      <c r="AH38" s="141" t="s">
        <v>358</v>
      </c>
      <c r="AI38" s="141" t="s">
        <v>359</v>
      </c>
      <c r="AJ38" s="144">
        <f t="shared" si="2"/>
        <v>0.25</v>
      </c>
      <c r="AK38" s="143">
        <v>0.82</v>
      </c>
      <c r="AL38" s="144" t="s">
        <v>360</v>
      </c>
      <c r="AM38" s="144" t="s">
        <v>361</v>
      </c>
      <c r="AN38" s="46">
        <f t="shared" si="3"/>
        <v>0.35</v>
      </c>
      <c r="AO38" s="46">
        <v>0.75</v>
      </c>
      <c r="AP38" s="47" t="s">
        <v>446</v>
      </c>
      <c r="AQ38" s="47" t="s">
        <v>361</v>
      </c>
      <c r="AR38" s="167">
        <f t="shared" si="4"/>
        <v>0.5</v>
      </c>
      <c r="AS38" s="167"/>
      <c r="AT38" s="167" t="s">
        <v>501</v>
      </c>
      <c r="AU38" s="173" t="s">
        <v>361</v>
      </c>
    </row>
    <row r="39" spans="1:47" ht="135.75" customHeight="1" thickBot="1">
      <c r="A39" s="195"/>
      <c r="B39" s="195"/>
      <c r="C39" s="195"/>
      <c r="D39" s="58">
        <v>16</v>
      </c>
      <c r="E39" s="178" t="s">
        <v>184</v>
      </c>
      <c r="F39" s="59">
        <v>0.03</v>
      </c>
      <c r="G39" s="12" t="s">
        <v>68</v>
      </c>
      <c r="H39" s="174" t="s">
        <v>50</v>
      </c>
      <c r="I39" s="37">
        <v>0.15</v>
      </c>
      <c r="J39" s="38">
        <f t="shared" si="15"/>
        <v>0.2</v>
      </c>
      <c r="K39" s="30">
        <f t="shared" si="16"/>
        <v>1.3333333333333335</v>
      </c>
      <c r="L39" s="50">
        <v>0.15</v>
      </c>
      <c r="M39" s="51">
        <f t="shared" si="17"/>
        <v>0.22</v>
      </c>
      <c r="N39" s="21">
        <f t="shared" si="18"/>
        <v>1.4666666666666668</v>
      </c>
      <c r="O39" s="37">
        <v>0.15</v>
      </c>
      <c r="P39" s="38">
        <f t="shared" si="19"/>
        <v>0.24</v>
      </c>
      <c r="Q39" s="30">
        <f t="shared" si="20"/>
        <v>1.6</v>
      </c>
      <c r="R39" s="50">
        <v>0.15</v>
      </c>
      <c r="S39" s="51">
        <f t="shared" si="21"/>
        <v>0</v>
      </c>
      <c r="T39" s="21">
        <f t="shared" si="22"/>
        <v>0</v>
      </c>
      <c r="U39" s="24">
        <f>SUM(I39,L39,O39,R39)</f>
        <v>0.6</v>
      </c>
      <c r="V39" s="43">
        <f>SUM(J39,M39,P39,S39)</f>
        <v>0.66</v>
      </c>
      <c r="W39" s="24">
        <f t="shared" si="23"/>
        <v>1</v>
      </c>
      <c r="X39" s="24">
        <f t="shared" si="24"/>
        <v>0.03</v>
      </c>
      <c r="Y39" s="181" t="s">
        <v>185</v>
      </c>
      <c r="Z39" s="56" t="s">
        <v>186</v>
      </c>
      <c r="AA39" s="181" t="s">
        <v>187</v>
      </c>
      <c r="AB39" s="181" t="s">
        <v>188</v>
      </c>
      <c r="AC39" s="174" t="s">
        <v>55</v>
      </c>
      <c r="AD39" s="13"/>
      <c r="AE39" s="13" t="s">
        <v>189</v>
      </c>
      <c r="AF39" s="141">
        <f t="shared" si="26"/>
        <v>0.15</v>
      </c>
      <c r="AG39" s="141">
        <v>0.2</v>
      </c>
      <c r="AH39" s="141" t="s">
        <v>334</v>
      </c>
      <c r="AI39" s="141"/>
      <c r="AJ39" s="144">
        <f t="shared" si="2"/>
        <v>0.15</v>
      </c>
      <c r="AK39" s="143">
        <v>0.22</v>
      </c>
      <c r="AL39" s="144" t="s">
        <v>362</v>
      </c>
      <c r="AM39" s="145" t="s">
        <v>363</v>
      </c>
      <c r="AN39" s="46">
        <f t="shared" si="3"/>
        <v>0.15</v>
      </c>
      <c r="AO39" s="46">
        <v>0.24</v>
      </c>
      <c r="AP39" s="47" t="s">
        <v>447</v>
      </c>
      <c r="AQ39" s="47" t="s">
        <v>363</v>
      </c>
      <c r="AR39" s="167">
        <f t="shared" si="4"/>
        <v>0.15</v>
      </c>
      <c r="AS39" s="167"/>
      <c r="AT39" s="167" t="s">
        <v>498</v>
      </c>
      <c r="AU39" s="173" t="s">
        <v>363</v>
      </c>
    </row>
    <row r="40" spans="1:47" ht="153" customHeight="1" thickBot="1">
      <c r="A40" s="195"/>
      <c r="B40" s="195"/>
      <c r="C40" s="195"/>
      <c r="D40" s="58">
        <v>17</v>
      </c>
      <c r="E40" s="178" t="s">
        <v>190</v>
      </c>
      <c r="F40" s="59">
        <v>0.03</v>
      </c>
      <c r="G40" s="12" t="s">
        <v>68</v>
      </c>
      <c r="H40" s="174" t="s">
        <v>75</v>
      </c>
      <c r="I40" s="37">
        <v>0.1</v>
      </c>
      <c r="J40" s="38">
        <f t="shared" si="15"/>
        <v>0.26</v>
      </c>
      <c r="K40" s="30">
        <f t="shared" si="16"/>
        <v>2.6</v>
      </c>
      <c r="L40" s="50">
        <v>0.25</v>
      </c>
      <c r="M40" s="51">
        <f t="shared" si="17"/>
        <v>1</v>
      </c>
      <c r="N40" s="21">
        <f t="shared" si="18"/>
        <v>4</v>
      </c>
      <c r="O40" s="37">
        <v>0.35</v>
      </c>
      <c r="P40" s="38">
        <f t="shared" si="19"/>
        <v>0.24</v>
      </c>
      <c r="Q40" s="30">
        <f t="shared" si="20"/>
        <v>0.6857142857142857</v>
      </c>
      <c r="R40" s="50">
        <v>0.5</v>
      </c>
      <c r="S40" s="51">
        <f t="shared" si="21"/>
        <v>0</v>
      </c>
      <c r="T40" s="21">
        <f t="shared" si="22"/>
        <v>0</v>
      </c>
      <c r="U40" s="24">
        <f>R40</f>
        <v>0.5</v>
      </c>
      <c r="V40" s="43">
        <f>P40</f>
        <v>0.24</v>
      </c>
      <c r="W40" s="24">
        <f t="shared" si="23"/>
        <v>0.48</v>
      </c>
      <c r="X40" s="24">
        <f t="shared" si="24"/>
        <v>0.0144</v>
      </c>
      <c r="Y40" s="181" t="s">
        <v>191</v>
      </c>
      <c r="Z40" s="56" t="s">
        <v>192</v>
      </c>
      <c r="AA40" s="181" t="s">
        <v>193</v>
      </c>
      <c r="AB40" s="181" t="s">
        <v>194</v>
      </c>
      <c r="AC40" s="174" t="s">
        <v>55</v>
      </c>
      <c r="AD40" s="13" t="s">
        <v>195</v>
      </c>
      <c r="AE40" s="13" t="s">
        <v>189</v>
      </c>
      <c r="AF40" s="141">
        <f t="shared" si="26"/>
        <v>0.1</v>
      </c>
      <c r="AG40" s="141">
        <v>0.26</v>
      </c>
      <c r="AH40" s="141" t="s">
        <v>335</v>
      </c>
      <c r="AI40" s="141"/>
      <c r="AJ40" s="144">
        <f t="shared" si="2"/>
        <v>0.25</v>
      </c>
      <c r="AK40" s="146">
        <v>1</v>
      </c>
      <c r="AL40" s="144" t="s">
        <v>469</v>
      </c>
      <c r="AM40" s="147" t="s">
        <v>364</v>
      </c>
      <c r="AN40" s="46">
        <f t="shared" si="3"/>
        <v>0.35</v>
      </c>
      <c r="AO40" s="46">
        <v>0.24</v>
      </c>
      <c r="AP40" s="47" t="s">
        <v>447</v>
      </c>
      <c r="AQ40" s="47" t="s">
        <v>364</v>
      </c>
      <c r="AR40" s="167">
        <f t="shared" si="4"/>
        <v>0.5</v>
      </c>
      <c r="AS40" s="167"/>
      <c r="AT40" s="167" t="s">
        <v>499</v>
      </c>
      <c r="AU40" s="173" t="s">
        <v>364</v>
      </c>
    </row>
    <row r="41" spans="1:47" ht="168" customHeight="1" thickBot="1">
      <c r="A41" s="195"/>
      <c r="B41" s="195"/>
      <c r="C41" s="195"/>
      <c r="D41" s="58">
        <v>18</v>
      </c>
      <c r="E41" s="179" t="s">
        <v>196</v>
      </c>
      <c r="F41" s="59">
        <v>0.03</v>
      </c>
      <c r="G41" s="12" t="s">
        <v>49</v>
      </c>
      <c r="H41" s="174" t="s">
        <v>69</v>
      </c>
      <c r="I41" s="16">
        <v>15</v>
      </c>
      <c r="J41" s="63">
        <f>AG41</f>
        <v>8</v>
      </c>
      <c r="K41" s="69">
        <f>IF(ISERROR(I41/J41),"",(I41/J41))</f>
        <v>1.875</v>
      </c>
      <c r="L41" s="19">
        <v>15</v>
      </c>
      <c r="M41" s="64">
        <f t="shared" si="17"/>
        <v>15</v>
      </c>
      <c r="N41" s="70">
        <f>IF(ISERROR(L41/M41),"",(L41/M41))</f>
        <v>1</v>
      </c>
      <c r="O41" s="16">
        <v>15</v>
      </c>
      <c r="P41" s="63">
        <f t="shared" si="19"/>
        <v>15</v>
      </c>
      <c r="Q41" s="69">
        <f>IF(ISERROR(O41/P41),"",(O41/P41))</f>
        <v>1</v>
      </c>
      <c r="R41" s="19">
        <v>15</v>
      </c>
      <c r="S41" s="64">
        <f t="shared" si="21"/>
        <v>0</v>
      </c>
      <c r="T41" s="70">
        <f>IF(ISERROR(R41/S41),"",(R41/S41))</f>
      </c>
      <c r="U41" s="65">
        <f>SUM(I41,L41,O41,R41)/4</f>
        <v>15</v>
      </c>
      <c r="V41" s="65">
        <f>SUM(J41,M41,P41,S41)/4</f>
        <v>9.5</v>
      </c>
      <c r="W41" s="71">
        <f>IF(SUM(K41,N41,Q41,T41)/4&gt;1,1,SUM(K41,N41,Q41,T41)/4)</f>
        <v>0.96875</v>
      </c>
      <c r="X41" s="71">
        <f t="shared" si="24"/>
        <v>0.029062499999999998</v>
      </c>
      <c r="Y41" s="181" t="s">
        <v>532</v>
      </c>
      <c r="Z41" s="56" t="s">
        <v>197</v>
      </c>
      <c r="AA41" s="181" t="s">
        <v>533</v>
      </c>
      <c r="AB41" s="181" t="s">
        <v>198</v>
      </c>
      <c r="AC41" s="174" t="s">
        <v>199</v>
      </c>
      <c r="AD41" s="13"/>
      <c r="AE41" s="13" t="s">
        <v>200</v>
      </c>
      <c r="AF41" s="141">
        <f t="shared" si="26"/>
        <v>15</v>
      </c>
      <c r="AG41" s="141">
        <v>8</v>
      </c>
      <c r="AH41" s="141" t="s">
        <v>336</v>
      </c>
      <c r="AI41" s="141"/>
      <c r="AJ41" s="147">
        <f t="shared" si="2"/>
        <v>15</v>
      </c>
      <c r="AK41" s="146">
        <v>15</v>
      </c>
      <c r="AL41" s="144" t="s">
        <v>365</v>
      </c>
      <c r="AM41" s="147" t="s">
        <v>366</v>
      </c>
      <c r="AN41" s="66">
        <f t="shared" si="3"/>
        <v>15</v>
      </c>
      <c r="AO41" s="66">
        <v>15</v>
      </c>
      <c r="AP41" s="47" t="s">
        <v>448</v>
      </c>
      <c r="AQ41" s="47" t="s">
        <v>366</v>
      </c>
      <c r="AR41" s="167">
        <f t="shared" si="4"/>
        <v>15</v>
      </c>
      <c r="AS41" s="167"/>
      <c r="AT41" s="167" t="s">
        <v>500</v>
      </c>
      <c r="AU41" s="173" t="s">
        <v>366</v>
      </c>
    </row>
    <row r="42" spans="1:47" ht="180.75" customHeight="1" thickBot="1">
      <c r="A42" s="195"/>
      <c r="B42" s="195"/>
      <c r="C42" s="195"/>
      <c r="D42" s="72">
        <v>19</v>
      </c>
      <c r="E42" s="179" t="s">
        <v>201</v>
      </c>
      <c r="F42" s="59">
        <v>0</v>
      </c>
      <c r="G42" s="12" t="s">
        <v>68</v>
      </c>
      <c r="H42" s="174" t="s">
        <v>69</v>
      </c>
      <c r="I42" s="37">
        <v>0</v>
      </c>
      <c r="J42" s="38">
        <f t="shared" si="15"/>
        <v>0</v>
      </c>
      <c r="K42" s="30">
        <f>IF(ISERROR(J42/I42),"",(J42/I42))</f>
      </c>
      <c r="L42" s="50">
        <v>0</v>
      </c>
      <c r="M42" s="51">
        <f t="shared" si="17"/>
        <v>0</v>
      </c>
      <c r="N42" s="21">
        <f>IF(ISERROR(M42/L42),"",(M42/L42))</f>
      </c>
      <c r="O42" s="37">
        <v>0</v>
      </c>
      <c r="P42" s="38">
        <f t="shared" si="19"/>
        <v>0</v>
      </c>
      <c r="Q42" s="30">
        <f>IF(ISERROR(P42/O42),"",(P42/O42))</f>
      </c>
      <c r="R42" s="50">
        <v>0</v>
      </c>
      <c r="S42" s="51">
        <f t="shared" si="21"/>
        <v>0</v>
      </c>
      <c r="T42" s="21">
        <f>IF(ISERROR(S42/R42),"",(S42/R42))</f>
      </c>
      <c r="U42" s="24">
        <f>SUM(I42,L42,O42,R42)/4</f>
        <v>0</v>
      </c>
      <c r="V42" s="24">
        <f>SUM(J42,M42,P42,S42)/4</f>
        <v>0</v>
      </c>
      <c r="W42" s="24">
        <f>IF((IF(ISERROR(V42/U42),0,(V42/U42)))&gt;1,1,(IF(ISERROR(V42/U42),0,(V42/U42))))</f>
        <v>0</v>
      </c>
      <c r="X42" s="24">
        <f t="shared" si="24"/>
        <v>0</v>
      </c>
      <c r="Y42" s="181" t="s">
        <v>202</v>
      </c>
      <c r="Z42" s="56" t="s">
        <v>203</v>
      </c>
      <c r="AA42" s="181" t="s">
        <v>204</v>
      </c>
      <c r="AB42" s="181" t="s">
        <v>205</v>
      </c>
      <c r="AC42" s="174" t="s">
        <v>55</v>
      </c>
      <c r="AD42" s="13"/>
      <c r="AE42" s="13" t="s">
        <v>206</v>
      </c>
      <c r="AF42" s="141">
        <v>0</v>
      </c>
      <c r="AG42" s="153">
        <v>0</v>
      </c>
      <c r="AH42" s="154" t="s">
        <v>406</v>
      </c>
      <c r="AI42" s="154"/>
      <c r="AJ42" s="147">
        <f t="shared" si="2"/>
        <v>0</v>
      </c>
      <c r="AK42" s="144">
        <v>0</v>
      </c>
      <c r="AL42" s="156" t="s">
        <v>406</v>
      </c>
      <c r="AM42" s="144"/>
      <c r="AN42" s="46">
        <f t="shared" si="3"/>
        <v>0</v>
      </c>
      <c r="AO42" s="46">
        <v>0</v>
      </c>
      <c r="AP42" s="172" t="s">
        <v>406</v>
      </c>
      <c r="AQ42" s="47"/>
      <c r="AR42" s="167">
        <f t="shared" si="4"/>
        <v>0</v>
      </c>
      <c r="AS42" s="167"/>
      <c r="AT42" s="173" t="s">
        <v>471</v>
      </c>
      <c r="AU42" s="173" t="s">
        <v>472</v>
      </c>
    </row>
    <row r="43" spans="1:47" ht="61.5" customHeight="1" thickBot="1">
      <c r="A43" s="73"/>
      <c r="B43" s="73"/>
      <c r="C43" s="33" t="s">
        <v>106</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row>
    <row r="44" spans="1:47" ht="117" customHeight="1" thickBot="1">
      <c r="A44" s="195" t="s">
        <v>207</v>
      </c>
      <c r="B44" s="195" t="s">
        <v>208</v>
      </c>
      <c r="C44" s="196" t="s">
        <v>209</v>
      </c>
      <c r="D44" s="58">
        <v>1</v>
      </c>
      <c r="E44" s="34" t="s">
        <v>210</v>
      </c>
      <c r="F44" s="59">
        <v>0.02</v>
      </c>
      <c r="G44" s="12" t="s">
        <v>49</v>
      </c>
      <c r="H44" s="12" t="s">
        <v>50</v>
      </c>
      <c r="I44" s="74">
        <v>75</v>
      </c>
      <c r="J44" s="63">
        <f aca="true" t="shared" si="27" ref="J44:J53">AG44</f>
        <v>39</v>
      </c>
      <c r="K44" s="30">
        <f aca="true" t="shared" si="28" ref="K44:K53">IF(ISERROR(J44/I44),"",(J44/I44))</f>
        <v>0.52</v>
      </c>
      <c r="L44" s="75">
        <v>150</v>
      </c>
      <c r="M44" s="76">
        <f aca="true" t="shared" si="29" ref="M44:M53">AK44</f>
        <v>160</v>
      </c>
      <c r="N44" s="21">
        <f aca="true" t="shared" si="30" ref="N44:N53">IF(ISERROR(M44/L44),"",(M44/L44))</f>
        <v>1.0666666666666667</v>
      </c>
      <c r="O44" s="74">
        <v>150</v>
      </c>
      <c r="P44" s="63">
        <f aca="true" t="shared" si="31" ref="P44:P53">AO44</f>
        <v>114</v>
      </c>
      <c r="Q44" s="30">
        <f aca="true" t="shared" si="32" ref="Q44:Q53">IF(ISERROR(P44/O44),"",(P44/O44))</f>
        <v>0.76</v>
      </c>
      <c r="R44" s="75">
        <v>75</v>
      </c>
      <c r="S44" s="64">
        <f aca="true" t="shared" si="33" ref="S44:S53">AS44</f>
        <v>0</v>
      </c>
      <c r="T44" s="21">
        <f aca="true" t="shared" si="34" ref="T44:T53">IF(ISERROR(S44/R44),"",(S44/R44))</f>
        <v>0</v>
      </c>
      <c r="U44" s="65">
        <f>SUM(I44,L44,O44,R44)</f>
        <v>450</v>
      </c>
      <c r="V44" s="77">
        <f>SUM(J44,M44,P44,S44)</f>
        <v>313</v>
      </c>
      <c r="W44" s="24">
        <f aca="true" t="shared" si="35" ref="W44:W53">IF((IF(ISERROR(V44/U44),0,(V44/U44)))&gt;1,1,(IF(ISERROR(V44/U44),0,(V44/U44))))</f>
        <v>0.6955555555555556</v>
      </c>
      <c r="X44" s="24">
        <f aca="true" t="shared" si="36" ref="X44:X53">F44*W44</f>
        <v>0.013911111111111112</v>
      </c>
      <c r="Y44" s="12" t="s">
        <v>211</v>
      </c>
      <c r="Z44" s="12" t="s">
        <v>212</v>
      </c>
      <c r="AA44" s="13" t="s">
        <v>213</v>
      </c>
      <c r="AB44" s="13" t="s">
        <v>214</v>
      </c>
      <c r="AC44" s="174" t="s">
        <v>55</v>
      </c>
      <c r="AD44" s="13"/>
      <c r="AE44" s="13"/>
      <c r="AF44" s="139">
        <f t="shared" si="26"/>
        <v>75</v>
      </c>
      <c r="AG44" s="139">
        <v>39</v>
      </c>
      <c r="AH44" s="139" t="s">
        <v>368</v>
      </c>
      <c r="AI44" s="139"/>
      <c r="AJ44" s="147">
        <f t="shared" si="2"/>
        <v>150</v>
      </c>
      <c r="AK44" s="146">
        <v>160</v>
      </c>
      <c r="AL44" s="144" t="s">
        <v>370</v>
      </c>
      <c r="AM44" s="147"/>
      <c r="AN44" s="66">
        <f t="shared" si="3"/>
        <v>150</v>
      </c>
      <c r="AO44" s="66">
        <v>114</v>
      </c>
      <c r="AP44" s="31" t="s">
        <v>449</v>
      </c>
      <c r="AQ44" s="31" t="s">
        <v>450</v>
      </c>
      <c r="AR44" s="167">
        <f t="shared" si="4"/>
        <v>75</v>
      </c>
      <c r="AS44" s="167"/>
      <c r="AT44" s="167" t="s">
        <v>472</v>
      </c>
      <c r="AU44" s="167"/>
    </row>
    <row r="45" spans="1:47" ht="102" customHeight="1" thickBot="1">
      <c r="A45" s="195"/>
      <c r="B45" s="195"/>
      <c r="C45" s="195"/>
      <c r="D45" s="58">
        <v>2</v>
      </c>
      <c r="E45" s="34" t="s">
        <v>215</v>
      </c>
      <c r="F45" s="59">
        <v>0.02</v>
      </c>
      <c r="G45" s="12" t="s">
        <v>49</v>
      </c>
      <c r="H45" s="12" t="s">
        <v>50</v>
      </c>
      <c r="I45" s="74">
        <v>15</v>
      </c>
      <c r="J45" s="63">
        <f t="shared" si="27"/>
        <v>9</v>
      </c>
      <c r="K45" s="30">
        <f t="shared" si="28"/>
        <v>0.6</v>
      </c>
      <c r="L45" s="75">
        <v>15</v>
      </c>
      <c r="M45" s="64">
        <f t="shared" si="29"/>
        <v>22</v>
      </c>
      <c r="N45" s="21">
        <f t="shared" si="30"/>
        <v>1.4666666666666666</v>
      </c>
      <c r="O45" s="74">
        <v>10</v>
      </c>
      <c r="P45" s="63">
        <f t="shared" si="31"/>
        <v>17</v>
      </c>
      <c r="Q45" s="30">
        <f t="shared" si="32"/>
        <v>1.7</v>
      </c>
      <c r="R45" s="75">
        <v>10</v>
      </c>
      <c r="S45" s="64">
        <f t="shared" si="33"/>
        <v>0</v>
      </c>
      <c r="T45" s="21">
        <f t="shared" si="34"/>
        <v>0</v>
      </c>
      <c r="U45" s="65">
        <f>SUM(I45,L45,O45,R45)</f>
        <v>50</v>
      </c>
      <c r="V45" s="65">
        <f>SUM(J45,M45,P45,S45)</f>
        <v>48</v>
      </c>
      <c r="W45" s="24">
        <f t="shared" si="35"/>
        <v>0.96</v>
      </c>
      <c r="X45" s="24">
        <f t="shared" si="36"/>
        <v>0.0192</v>
      </c>
      <c r="Y45" s="12" t="s">
        <v>216</v>
      </c>
      <c r="Z45" s="12" t="s">
        <v>217</v>
      </c>
      <c r="AA45" s="13" t="s">
        <v>218</v>
      </c>
      <c r="AB45" s="13" t="s">
        <v>219</v>
      </c>
      <c r="AC45" s="174" t="s">
        <v>55</v>
      </c>
      <c r="AD45" s="13"/>
      <c r="AE45" s="13"/>
      <c r="AF45" s="139">
        <f t="shared" si="26"/>
        <v>15</v>
      </c>
      <c r="AG45" s="139">
        <v>9</v>
      </c>
      <c r="AH45" s="139" t="s">
        <v>369</v>
      </c>
      <c r="AI45" s="139"/>
      <c r="AJ45" s="147">
        <f t="shared" si="2"/>
        <v>15</v>
      </c>
      <c r="AK45" s="146">
        <v>22</v>
      </c>
      <c r="AL45" s="144" t="s">
        <v>371</v>
      </c>
      <c r="AM45" s="147"/>
      <c r="AN45" s="66">
        <v>24</v>
      </c>
      <c r="AO45" s="66">
        <v>17</v>
      </c>
      <c r="AP45" s="31" t="s">
        <v>451</v>
      </c>
      <c r="AQ45" s="31" t="s">
        <v>452</v>
      </c>
      <c r="AR45" s="167">
        <f t="shared" si="4"/>
        <v>10</v>
      </c>
      <c r="AS45" s="167"/>
      <c r="AT45" s="167" t="s">
        <v>472</v>
      </c>
      <c r="AU45" s="167"/>
    </row>
    <row r="46" spans="1:47" ht="151.5" customHeight="1" thickBot="1">
      <c r="A46" s="195"/>
      <c r="B46" s="195"/>
      <c r="C46" s="195"/>
      <c r="D46" s="58">
        <v>3</v>
      </c>
      <c r="E46" s="34" t="s">
        <v>220</v>
      </c>
      <c r="F46" s="78">
        <v>0.02</v>
      </c>
      <c r="G46" s="36" t="s">
        <v>68</v>
      </c>
      <c r="H46" s="36" t="s">
        <v>69</v>
      </c>
      <c r="I46" s="79">
        <v>0.85</v>
      </c>
      <c r="J46" s="60">
        <f t="shared" si="27"/>
        <v>0.93</v>
      </c>
      <c r="K46" s="30">
        <f t="shared" si="28"/>
        <v>1.0941176470588236</v>
      </c>
      <c r="L46" s="80">
        <v>0.85</v>
      </c>
      <c r="M46" s="53">
        <f t="shared" si="29"/>
        <v>0.97</v>
      </c>
      <c r="N46" s="21">
        <f t="shared" si="30"/>
        <v>1.1411764705882352</v>
      </c>
      <c r="O46" s="79">
        <v>0.85</v>
      </c>
      <c r="P46" s="60">
        <f t="shared" si="31"/>
        <v>0.94</v>
      </c>
      <c r="Q46" s="30">
        <f t="shared" si="32"/>
        <v>1.1058823529411765</v>
      </c>
      <c r="R46" s="80">
        <v>0.85</v>
      </c>
      <c r="S46" s="53">
        <f t="shared" si="33"/>
        <v>0</v>
      </c>
      <c r="T46" s="21">
        <f t="shared" si="34"/>
        <v>0</v>
      </c>
      <c r="U46" s="62">
        <f>SUM(I46,L46,O46,R46)/4</f>
        <v>0.85</v>
      </c>
      <c r="V46" s="62">
        <f>SUM(J46,M46,P46,S46)/4</f>
        <v>0.71</v>
      </c>
      <c r="W46" s="24">
        <f t="shared" si="35"/>
        <v>0.8352941176470589</v>
      </c>
      <c r="X46" s="24">
        <f t="shared" si="36"/>
        <v>0.016705882352941178</v>
      </c>
      <c r="Y46" s="81" t="s">
        <v>221</v>
      </c>
      <c r="Z46" s="81" t="s">
        <v>222</v>
      </c>
      <c r="AA46" s="34" t="s">
        <v>223</v>
      </c>
      <c r="AB46" s="34" t="s">
        <v>224</v>
      </c>
      <c r="AC46" s="184" t="s">
        <v>181</v>
      </c>
      <c r="AD46" s="26" t="s">
        <v>225</v>
      </c>
      <c r="AE46" s="26"/>
      <c r="AF46" s="139">
        <f t="shared" si="26"/>
        <v>0.85</v>
      </c>
      <c r="AG46" s="139">
        <v>0.93</v>
      </c>
      <c r="AH46" s="139" t="s">
        <v>474</v>
      </c>
      <c r="AI46" s="139"/>
      <c r="AJ46" s="147">
        <f t="shared" si="2"/>
        <v>0.85</v>
      </c>
      <c r="AK46" s="144">
        <v>0.97</v>
      </c>
      <c r="AL46" s="144" t="s">
        <v>473</v>
      </c>
      <c r="AM46" s="147"/>
      <c r="AN46" s="46">
        <f t="shared" si="3"/>
        <v>0.85</v>
      </c>
      <c r="AO46" s="31">
        <v>0.94</v>
      </c>
      <c r="AP46" s="31" t="s">
        <v>453</v>
      </c>
      <c r="AQ46" s="31" t="s">
        <v>454</v>
      </c>
      <c r="AR46" s="167">
        <f t="shared" si="4"/>
        <v>0.85</v>
      </c>
      <c r="AS46" s="167"/>
      <c r="AT46" s="167" t="s">
        <v>472</v>
      </c>
      <c r="AU46" s="167"/>
    </row>
    <row r="47" spans="1:47" ht="226.5" customHeight="1" thickBot="1">
      <c r="A47" s="195"/>
      <c r="B47" s="195"/>
      <c r="C47" s="195"/>
      <c r="D47" s="58">
        <v>4</v>
      </c>
      <c r="E47" s="34" t="s">
        <v>226</v>
      </c>
      <c r="F47" s="78">
        <v>0.02</v>
      </c>
      <c r="G47" s="36" t="s">
        <v>49</v>
      </c>
      <c r="H47" s="36" t="s">
        <v>50</v>
      </c>
      <c r="I47" s="82">
        <v>3</v>
      </c>
      <c r="J47" s="17">
        <f t="shared" si="27"/>
        <v>0</v>
      </c>
      <c r="K47" s="30">
        <f t="shared" si="28"/>
        <v>0</v>
      </c>
      <c r="L47" s="83">
        <v>3</v>
      </c>
      <c r="M47" s="20">
        <f t="shared" si="29"/>
        <v>3</v>
      </c>
      <c r="N47" s="21">
        <f t="shared" si="30"/>
        <v>1</v>
      </c>
      <c r="O47" s="82">
        <v>3</v>
      </c>
      <c r="P47" s="17">
        <f t="shared" si="31"/>
        <v>5</v>
      </c>
      <c r="Q47" s="30">
        <f t="shared" si="32"/>
        <v>1.6666666666666667</v>
      </c>
      <c r="R47" s="83">
        <v>3</v>
      </c>
      <c r="S47" s="20">
        <f t="shared" si="33"/>
        <v>0</v>
      </c>
      <c r="T47" s="21">
        <f t="shared" si="34"/>
        <v>0</v>
      </c>
      <c r="U47" s="22">
        <f aca="true" t="shared" si="37" ref="U47:V51">SUM(I47,L47,O47,R47)</f>
        <v>12</v>
      </c>
      <c r="V47" s="84">
        <f t="shared" si="37"/>
        <v>8</v>
      </c>
      <c r="W47" s="24">
        <f t="shared" si="35"/>
        <v>0.6666666666666666</v>
      </c>
      <c r="X47" s="24">
        <f t="shared" si="36"/>
        <v>0.013333333333333332</v>
      </c>
      <c r="Y47" s="36" t="s">
        <v>227</v>
      </c>
      <c r="Z47" s="36" t="s">
        <v>228</v>
      </c>
      <c r="AA47" s="34" t="s">
        <v>229</v>
      </c>
      <c r="AB47" s="34" t="s">
        <v>230</v>
      </c>
      <c r="AC47" s="184" t="s">
        <v>55</v>
      </c>
      <c r="AD47" s="26"/>
      <c r="AE47" s="26" t="s">
        <v>231</v>
      </c>
      <c r="AF47" s="139">
        <f t="shared" si="26"/>
        <v>3</v>
      </c>
      <c r="AG47" s="139"/>
      <c r="AH47" s="139" t="s">
        <v>397</v>
      </c>
      <c r="AI47" s="139"/>
      <c r="AJ47" s="147">
        <f t="shared" si="2"/>
        <v>3</v>
      </c>
      <c r="AK47" s="146">
        <v>3</v>
      </c>
      <c r="AL47" s="144" t="s">
        <v>372</v>
      </c>
      <c r="AM47" s="144" t="s">
        <v>373</v>
      </c>
      <c r="AN47" s="66">
        <f t="shared" si="3"/>
        <v>3</v>
      </c>
      <c r="AO47" s="66">
        <v>5</v>
      </c>
      <c r="AP47" s="157" t="s">
        <v>455</v>
      </c>
      <c r="AQ47" s="157" t="s">
        <v>456</v>
      </c>
      <c r="AR47" s="167">
        <f t="shared" si="4"/>
        <v>3</v>
      </c>
      <c r="AS47" s="167"/>
      <c r="AT47" s="167" t="s">
        <v>472</v>
      </c>
      <c r="AU47" s="167"/>
    </row>
    <row r="48" spans="1:47" ht="137.25" customHeight="1" thickBot="1">
      <c r="A48" s="195"/>
      <c r="B48" s="195"/>
      <c r="C48" s="195"/>
      <c r="D48" s="58">
        <v>5</v>
      </c>
      <c r="E48" s="36" t="s">
        <v>232</v>
      </c>
      <c r="F48" s="78">
        <v>0.02</v>
      </c>
      <c r="G48" s="36" t="s">
        <v>49</v>
      </c>
      <c r="H48" s="36" t="s">
        <v>50</v>
      </c>
      <c r="I48" s="82">
        <v>1</v>
      </c>
      <c r="J48" s="17">
        <f t="shared" si="27"/>
        <v>4</v>
      </c>
      <c r="K48" s="30">
        <f t="shared" si="28"/>
        <v>4</v>
      </c>
      <c r="L48" s="83">
        <v>1</v>
      </c>
      <c r="M48" s="20">
        <f t="shared" si="29"/>
        <v>2</v>
      </c>
      <c r="N48" s="21">
        <f t="shared" si="30"/>
        <v>2</v>
      </c>
      <c r="O48" s="82">
        <v>1</v>
      </c>
      <c r="P48" s="17">
        <f t="shared" si="31"/>
        <v>2</v>
      </c>
      <c r="Q48" s="30">
        <f t="shared" si="32"/>
        <v>2</v>
      </c>
      <c r="R48" s="83">
        <v>1</v>
      </c>
      <c r="S48" s="20">
        <f t="shared" si="33"/>
        <v>0</v>
      </c>
      <c r="T48" s="21">
        <f t="shared" si="34"/>
        <v>0</v>
      </c>
      <c r="U48" s="22">
        <f t="shared" si="37"/>
        <v>4</v>
      </c>
      <c r="V48" s="84">
        <f t="shared" si="37"/>
        <v>8</v>
      </c>
      <c r="W48" s="24">
        <f t="shared" si="35"/>
        <v>1</v>
      </c>
      <c r="X48" s="24">
        <f t="shared" si="36"/>
        <v>0.02</v>
      </c>
      <c r="Y48" s="36" t="s">
        <v>233</v>
      </c>
      <c r="Z48" s="36" t="s">
        <v>234</v>
      </c>
      <c r="AA48" s="36" t="s">
        <v>235</v>
      </c>
      <c r="AB48" s="36" t="s">
        <v>236</v>
      </c>
      <c r="AC48" s="184" t="s">
        <v>55</v>
      </c>
      <c r="AD48" s="26"/>
      <c r="AE48" s="56"/>
      <c r="AF48" s="139">
        <f t="shared" si="26"/>
        <v>1</v>
      </c>
      <c r="AG48" s="139">
        <v>4</v>
      </c>
      <c r="AH48" s="140" t="s">
        <v>319</v>
      </c>
      <c r="AI48" s="140" t="s">
        <v>325</v>
      </c>
      <c r="AJ48" s="147">
        <v>4</v>
      </c>
      <c r="AK48" s="146">
        <v>2</v>
      </c>
      <c r="AL48" s="144" t="s">
        <v>385</v>
      </c>
      <c r="AM48" s="144" t="s">
        <v>386</v>
      </c>
      <c r="AN48" s="66">
        <f t="shared" si="3"/>
        <v>1</v>
      </c>
      <c r="AO48" s="66">
        <v>2</v>
      </c>
      <c r="AP48" s="157" t="s">
        <v>457</v>
      </c>
      <c r="AQ48" s="157" t="s">
        <v>458</v>
      </c>
      <c r="AR48" s="167">
        <f t="shared" si="4"/>
        <v>1</v>
      </c>
      <c r="AS48" s="167"/>
      <c r="AT48" s="167" t="s">
        <v>472</v>
      </c>
      <c r="AU48" s="167"/>
    </row>
    <row r="49" spans="1:47" ht="190.5" customHeight="1" thickBot="1">
      <c r="A49" s="195"/>
      <c r="B49" s="195"/>
      <c r="C49" s="195"/>
      <c r="D49" s="72">
        <v>6</v>
      </c>
      <c r="E49" s="36" t="s">
        <v>384</v>
      </c>
      <c r="F49" s="78">
        <v>0</v>
      </c>
      <c r="G49" s="36" t="s">
        <v>49</v>
      </c>
      <c r="H49" s="36" t="s">
        <v>50</v>
      </c>
      <c r="I49" s="82">
        <v>0</v>
      </c>
      <c r="J49" s="17">
        <f t="shared" si="27"/>
        <v>4</v>
      </c>
      <c r="K49" s="30">
        <f t="shared" si="28"/>
      </c>
      <c r="L49" s="83">
        <v>0</v>
      </c>
      <c r="M49" s="20">
        <f t="shared" si="29"/>
        <v>11</v>
      </c>
      <c r="N49" s="21">
        <f t="shared" si="30"/>
      </c>
      <c r="O49" s="82">
        <v>0</v>
      </c>
      <c r="P49" s="17">
        <f t="shared" si="31"/>
        <v>0</v>
      </c>
      <c r="Q49" s="30">
        <f t="shared" si="32"/>
      </c>
      <c r="R49" s="83">
        <v>0</v>
      </c>
      <c r="S49" s="20">
        <f t="shared" si="33"/>
        <v>0</v>
      </c>
      <c r="T49" s="21">
        <f t="shared" si="34"/>
      </c>
      <c r="U49" s="22">
        <f t="shared" si="37"/>
        <v>0</v>
      </c>
      <c r="V49" s="84">
        <f t="shared" si="37"/>
        <v>15</v>
      </c>
      <c r="W49" s="24">
        <f t="shared" si="35"/>
        <v>0</v>
      </c>
      <c r="X49" s="24">
        <f t="shared" si="36"/>
        <v>0</v>
      </c>
      <c r="Y49" s="81" t="s">
        <v>237</v>
      </c>
      <c r="Z49" s="81" t="s">
        <v>238</v>
      </c>
      <c r="AA49" s="36" t="s">
        <v>239</v>
      </c>
      <c r="AB49" s="36" t="s">
        <v>240</v>
      </c>
      <c r="AC49" s="184" t="s">
        <v>55</v>
      </c>
      <c r="AD49" s="26"/>
      <c r="AE49" s="56"/>
      <c r="AF49" s="139">
        <f t="shared" si="26"/>
        <v>0</v>
      </c>
      <c r="AG49" s="139">
        <v>4</v>
      </c>
      <c r="AH49" s="140" t="s">
        <v>326</v>
      </c>
      <c r="AI49" s="140" t="s">
        <v>327</v>
      </c>
      <c r="AJ49" s="146">
        <v>2</v>
      </c>
      <c r="AK49" s="146">
        <v>11</v>
      </c>
      <c r="AL49" s="144" t="s">
        <v>387</v>
      </c>
      <c r="AM49" s="144" t="s">
        <v>386</v>
      </c>
      <c r="AN49" s="66">
        <f t="shared" si="3"/>
        <v>0</v>
      </c>
      <c r="AO49" s="66">
        <v>0</v>
      </c>
      <c r="AP49" s="157" t="s">
        <v>459</v>
      </c>
      <c r="AQ49" s="31" t="s">
        <v>460</v>
      </c>
      <c r="AR49" s="167">
        <f t="shared" si="4"/>
        <v>0</v>
      </c>
      <c r="AS49" s="167"/>
      <c r="AT49" s="167" t="s">
        <v>472</v>
      </c>
      <c r="AU49" s="167"/>
    </row>
    <row r="50" spans="1:47" ht="178.5" customHeight="1" thickBot="1">
      <c r="A50" s="195"/>
      <c r="B50" s="195"/>
      <c r="C50" s="195"/>
      <c r="D50" s="72">
        <v>7</v>
      </c>
      <c r="E50" s="34" t="s">
        <v>367</v>
      </c>
      <c r="F50" s="78">
        <v>0</v>
      </c>
      <c r="G50" s="36" t="s">
        <v>49</v>
      </c>
      <c r="H50" s="36" t="s">
        <v>50</v>
      </c>
      <c r="I50" s="82">
        <v>0</v>
      </c>
      <c r="J50" s="17">
        <f t="shared" si="27"/>
        <v>1</v>
      </c>
      <c r="K50" s="30">
        <f t="shared" si="28"/>
      </c>
      <c r="L50" s="83">
        <v>0</v>
      </c>
      <c r="M50" s="20">
        <f t="shared" si="29"/>
        <v>1</v>
      </c>
      <c r="N50" s="21">
        <f t="shared" si="30"/>
      </c>
      <c r="O50" s="82">
        <v>0</v>
      </c>
      <c r="P50" s="17">
        <f t="shared" si="31"/>
        <v>0</v>
      </c>
      <c r="Q50" s="30">
        <f t="shared" si="32"/>
      </c>
      <c r="R50" s="83">
        <v>0</v>
      </c>
      <c r="S50" s="20">
        <f t="shared" si="33"/>
        <v>0</v>
      </c>
      <c r="T50" s="21">
        <f t="shared" si="34"/>
      </c>
      <c r="U50" s="22">
        <f t="shared" si="37"/>
        <v>0</v>
      </c>
      <c r="V50" s="84">
        <f t="shared" si="37"/>
        <v>2</v>
      </c>
      <c r="W50" s="24">
        <f t="shared" si="35"/>
        <v>0</v>
      </c>
      <c r="X50" s="24">
        <f t="shared" si="36"/>
        <v>0</v>
      </c>
      <c r="Y50" s="81" t="s">
        <v>241</v>
      </c>
      <c r="Z50" s="81" t="s">
        <v>242</v>
      </c>
      <c r="AA50" s="34" t="s">
        <v>243</v>
      </c>
      <c r="AB50" s="34" t="s">
        <v>244</v>
      </c>
      <c r="AC50" s="184" t="s">
        <v>55</v>
      </c>
      <c r="AD50" s="26"/>
      <c r="AE50" s="85"/>
      <c r="AF50" s="140">
        <f t="shared" si="26"/>
        <v>0</v>
      </c>
      <c r="AG50" s="139">
        <v>1</v>
      </c>
      <c r="AH50" s="140" t="s">
        <v>337</v>
      </c>
      <c r="AI50" s="140"/>
      <c r="AJ50" s="146">
        <f>L50</f>
        <v>0</v>
      </c>
      <c r="AK50" s="146">
        <v>1</v>
      </c>
      <c r="AL50" s="144" t="s">
        <v>469</v>
      </c>
      <c r="AM50" s="147" t="s">
        <v>364</v>
      </c>
      <c r="AN50" s="66">
        <f t="shared" si="3"/>
        <v>0</v>
      </c>
      <c r="AO50" s="66">
        <v>0</v>
      </c>
      <c r="AP50" s="157" t="s">
        <v>468</v>
      </c>
      <c r="AQ50" s="31" t="s">
        <v>364</v>
      </c>
      <c r="AR50" s="167">
        <f t="shared" si="4"/>
        <v>0</v>
      </c>
      <c r="AS50" s="167"/>
      <c r="AT50" s="167" t="s">
        <v>472</v>
      </c>
      <c r="AU50" s="167"/>
    </row>
    <row r="51" spans="1:47" ht="135" customHeight="1" thickBot="1">
      <c r="A51" s="195"/>
      <c r="B51" s="195"/>
      <c r="C51" s="195"/>
      <c r="D51" s="58">
        <v>8</v>
      </c>
      <c r="E51" s="34" t="s">
        <v>245</v>
      </c>
      <c r="F51" s="78">
        <v>0.02</v>
      </c>
      <c r="G51" s="36" t="s">
        <v>49</v>
      </c>
      <c r="H51" s="36" t="s">
        <v>50</v>
      </c>
      <c r="I51" s="82">
        <v>0</v>
      </c>
      <c r="J51" s="17">
        <f t="shared" si="27"/>
        <v>0</v>
      </c>
      <c r="K51" s="30">
        <f t="shared" si="28"/>
      </c>
      <c r="L51" s="83">
        <v>0</v>
      </c>
      <c r="M51" s="20">
        <f t="shared" si="29"/>
        <v>0</v>
      </c>
      <c r="N51" s="21">
        <f t="shared" si="30"/>
      </c>
      <c r="O51" s="82">
        <v>1</v>
      </c>
      <c r="P51" s="17">
        <f t="shared" si="31"/>
        <v>1</v>
      </c>
      <c r="Q51" s="30">
        <f t="shared" si="32"/>
        <v>1</v>
      </c>
      <c r="R51" s="83">
        <v>0</v>
      </c>
      <c r="S51" s="20">
        <f t="shared" si="33"/>
        <v>0</v>
      </c>
      <c r="T51" s="21">
        <f t="shared" si="34"/>
      </c>
      <c r="U51" s="22">
        <f t="shared" si="37"/>
        <v>1</v>
      </c>
      <c r="V51" s="84">
        <f t="shared" si="37"/>
        <v>1</v>
      </c>
      <c r="W51" s="24">
        <f t="shared" si="35"/>
        <v>1</v>
      </c>
      <c r="X51" s="24">
        <f t="shared" si="36"/>
        <v>0.02</v>
      </c>
      <c r="Y51" s="81" t="s">
        <v>246</v>
      </c>
      <c r="Z51" s="81" t="s">
        <v>247</v>
      </c>
      <c r="AA51" s="34" t="s">
        <v>248</v>
      </c>
      <c r="AB51" s="34" t="s">
        <v>249</v>
      </c>
      <c r="AC51" s="184" t="s">
        <v>55</v>
      </c>
      <c r="AD51" s="26"/>
      <c r="AE51" s="26" t="s">
        <v>250</v>
      </c>
      <c r="AF51" s="140">
        <f t="shared" si="26"/>
        <v>0</v>
      </c>
      <c r="AG51" s="140"/>
      <c r="AH51" s="140" t="s">
        <v>397</v>
      </c>
      <c r="AI51" s="140"/>
      <c r="AJ51" s="146">
        <f>L51</f>
        <v>0</v>
      </c>
      <c r="AK51" s="144">
        <v>0</v>
      </c>
      <c r="AL51" s="144" t="s">
        <v>374</v>
      </c>
      <c r="AM51" s="144"/>
      <c r="AN51" s="159">
        <f>O51</f>
        <v>1</v>
      </c>
      <c r="AO51" s="66">
        <v>1</v>
      </c>
      <c r="AP51" s="158" t="s">
        <v>461</v>
      </c>
      <c r="AQ51" s="158" t="s">
        <v>462</v>
      </c>
      <c r="AR51" s="167">
        <f t="shared" si="4"/>
        <v>0</v>
      </c>
      <c r="AS51" s="167"/>
      <c r="AT51" s="167" t="s">
        <v>502</v>
      </c>
      <c r="AU51" s="167" t="s">
        <v>503</v>
      </c>
    </row>
    <row r="52" spans="1:47" ht="184.5" customHeight="1" thickBot="1">
      <c r="A52" s="195"/>
      <c r="B52" s="195"/>
      <c r="C52" s="195"/>
      <c r="D52" s="58">
        <v>9</v>
      </c>
      <c r="E52" s="34" t="s">
        <v>251</v>
      </c>
      <c r="F52" s="78">
        <v>0.02</v>
      </c>
      <c r="G52" s="12" t="s">
        <v>68</v>
      </c>
      <c r="H52" s="12" t="s">
        <v>75</v>
      </c>
      <c r="I52" s="79">
        <v>0.25</v>
      </c>
      <c r="J52" s="60">
        <f t="shared" si="27"/>
        <v>0</v>
      </c>
      <c r="K52" s="30">
        <f t="shared" si="28"/>
        <v>0</v>
      </c>
      <c r="L52" s="86">
        <v>0.5</v>
      </c>
      <c r="M52" s="61">
        <f t="shared" si="29"/>
        <v>0.25</v>
      </c>
      <c r="N52" s="21">
        <f t="shared" si="30"/>
        <v>0.5</v>
      </c>
      <c r="O52" s="79">
        <v>0.75</v>
      </c>
      <c r="P52" s="60">
        <f t="shared" si="31"/>
        <v>0.25</v>
      </c>
      <c r="Q52" s="30">
        <f t="shared" si="32"/>
        <v>0.3333333333333333</v>
      </c>
      <c r="R52" s="86">
        <v>1</v>
      </c>
      <c r="S52" s="61">
        <f t="shared" si="33"/>
        <v>0.25</v>
      </c>
      <c r="T52" s="21">
        <f t="shared" si="34"/>
        <v>0.25</v>
      </c>
      <c r="U52" s="62">
        <f>R52</f>
        <v>1</v>
      </c>
      <c r="V52" s="62">
        <f>J52</f>
        <v>0</v>
      </c>
      <c r="W52" s="24">
        <f t="shared" si="35"/>
        <v>0</v>
      </c>
      <c r="X52" s="24">
        <f t="shared" si="36"/>
        <v>0</v>
      </c>
      <c r="Y52" s="81" t="s">
        <v>252</v>
      </c>
      <c r="Z52" s="81" t="s">
        <v>253</v>
      </c>
      <c r="AA52" s="34" t="s">
        <v>254</v>
      </c>
      <c r="AB52" s="34" t="s">
        <v>255</v>
      </c>
      <c r="AC52" s="184" t="s">
        <v>55</v>
      </c>
      <c r="AD52" s="26" t="s">
        <v>256</v>
      </c>
      <c r="AE52" s="26" t="s">
        <v>257</v>
      </c>
      <c r="AF52" s="140">
        <f t="shared" si="26"/>
        <v>0.25</v>
      </c>
      <c r="AG52" s="140"/>
      <c r="AH52" s="140" t="s">
        <v>397</v>
      </c>
      <c r="AI52" s="140"/>
      <c r="AJ52" s="146">
        <f>L52</f>
        <v>0.5</v>
      </c>
      <c r="AK52" s="144">
        <v>0.25</v>
      </c>
      <c r="AL52" s="144" t="s">
        <v>375</v>
      </c>
      <c r="AM52" s="144" t="s">
        <v>376</v>
      </c>
      <c r="AN52" s="87">
        <f t="shared" si="3"/>
        <v>0.75</v>
      </c>
      <c r="AO52" s="87">
        <v>0.25</v>
      </c>
      <c r="AP52" s="158" t="s">
        <v>463</v>
      </c>
      <c r="AQ52" s="158" t="s">
        <v>464</v>
      </c>
      <c r="AR52" s="167">
        <f t="shared" si="4"/>
        <v>1</v>
      </c>
      <c r="AS52" s="167">
        <v>0.25</v>
      </c>
      <c r="AT52" s="167" t="s">
        <v>504</v>
      </c>
      <c r="AU52" s="167" t="s">
        <v>503</v>
      </c>
    </row>
    <row r="53" spans="1:47" ht="129.75" customHeight="1" thickBot="1">
      <c r="A53" s="195"/>
      <c r="B53" s="195"/>
      <c r="C53" s="195"/>
      <c r="D53" s="72">
        <v>10</v>
      </c>
      <c r="E53" s="13" t="s">
        <v>258</v>
      </c>
      <c r="F53" s="59">
        <v>0</v>
      </c>
      <c r="G53" s="12" t="s">
        <v>68</v>
      </c>
      <c r="H53" s="12" t="s">
        <v>75</v>
      </c>
      <c r="I53" s="79">
        <v>0</v>
      </c>
      <c r="J53" s="60">
        <f t="shared" si="27"/>
        <v>0.1</v>
      </c>
      <c r="K53" s="30">
        <f t="shared" si="28"/>
      </c>
      <c r="L53" s="86">
        <v>0</v>
      </c>
      <c r="M53" s="61">
        <f t="shared" si="29"/>
        <v>0.4</v>
      </c>
      <c r="N53" s="21">
        <f t="shared" si="30"/>
      </c>
      <c r="O53" s="79">
        <v>0</v>
      </c>
      <c r="P53" s="60">
        <f t="shared" si="31"/>
        <v>0.7</v>
      </c>
      <c r="Q53" s="30">
        <f t="shared" si="32"/>
      </c>
      <c r="R53" s="86">
        <v>0</v>
      </c>
      <c r="S53" s="61">
        <f t="shared" si="33"/>
        <v>0.85</v>
      </c>
      <c r="T53" s="21">
        <f t="shared" si="34"/>
      </c>
      <c r="U53" s="62">
        <f>R53</f>
        <v>0</v>
      </c>
      <c r="V53" s="62">
        <f>J53</f>
        <v>0.1</v>
      </c>
      <c r="W53" s="24">
        <f t="shared" si="35"/>
        <v>0</v>
      </c>
      <c r="X53" s="24">
        <f t="shared" si="36"/>
        <v>0</v>
      </c>
      <c r="Y53" s="88" t="s">
        <v>259</v>
      </c>
      <c r="Z53" s="81" t="s">
        <v>260</v>
      </c>
      <c r="AA53" s="13" t="s">
        <v>261</v>
      </c>
      <c r="AB53" s="34" t="s">
        <v>255</v>
      </c>
      <c r="AC53" s="183" t="s">
        <v>55</v>
      </c>
      <c r="AD53" s="26" t="s">
        <v>262</v>
      </c>
      <c r="AE53" s="26"/>
      <c r="AF53" s="140">
        <f t="shared" si="26"/>
        <v>0</v>
      </c>
      <c r="AG53" s="140">
        <v>0.1</v>
      </c>
      <c r="AH53" s="140" t="s">
        <v>405</v>
      </c>
      <c r="AI53" s="140" t="s">
        <v>403</v>
      </c>
      <c r="AJ53" s="144">
        <v>0</v>
      </c>
      <c r="AK53" s="144">
        <v>0.4</v>
      </c>
      <c r="AL53" s="155" t="s">
        <v>404</v>
      </c>
      <c r="AM53" s="144" t="s">
        <v>403</v>
      </c>
      <c r="AN53" s="46">
        <f t="shared" si="3"/>
        <v>0</v>
      </c>
      <c r="AO53" s="46">
        <v>0.7</v>
      </c>
      <c r="AP53" s="158" t="s">
        <v>467</v>
      </c>
      <c r="AQ53" s="158" t="s">
        <v>403</v>
      </c>
      <c r="AR53" s="167">
        <f t="shared" si="4"/>
        <v>0</v>
      </c>
      <c r="AS53" s="167">
        <v>0.85</v>
      </c>
      <c r="AT53" s="167" t="s">
        <v>505</v>
      </c>
      <c r="AU53" s="167" t="s">
        <v>403</v>
      </c>
    </row>
    <row r="54" spans="1:47" ht="45.75" customHeight="1" thickBot="1">
      <c r="A54" s="191"/>
      <c r="B54" s="191"/>
      <c r="C54" s="33" t="s">
        <v>106</v>
      </c>
      <c r="D54" s="192"/>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f t="shared" si="26"/>
        <v>0</v>
      </c>
      <c r="AG54" s="193"/>
      <c r="AH54" s="193"/>
      <c r="AI54" s="193"/>
      <c r="AJ54" s="193">
        <f>L54</f>
        <v>0</v>
      </c>
      <c r="AK54" s="193"/>
      <c r="AL54" s="193"/>
      <c r="AM54" s="193"/>
      <c r="AN54" s="193">
        <f t="shared" si="3"/>
        <v>0</v>
      </c>
      <c r="AO54" s="193"/>
      <c r="AP54" s="193"/>
      <c r="AQ54" s="193"/>
      <c r="AR54" s="193">
        <f t="shared" si="4"/>
        <v>0</v>
      </c>
      <c r="AS54" s="193"/>
      <c r="AT54" s="193"/>
      <c r="AU54" s="194"/>
    </row>
    <row r="55" spans="1:47" ht="163.5" customHeight="1" thickBot="1">
      <c r="A55" s="195" t="s">
        <v>263</v>
      </c>
      <c r="B55" s="195" t="s">
        <v>264</v>
      </c>
      <c r="C55" s="195" t="s">
        <v>265</v>
      </c>
      <c r="D55" s="58">
        <v>1</v>
      </c>
      <c r="E55" s="12" t="s">
        <v>266</v>
      </c>
      <c r="F55" s="59">
        <v>0.03</v>
      </c>
      <c r="G55" s="12" t="s">
        <v>68</v>
      </c>
      <c r="H55" s="12" t="s">
        <v>75</v>
      </c>
      <c r="I55" s="89">
        <v>0.73</v>
      </c>
      <c r="J55" s="38">
        <f>AG55</f>
        <v>0.74</v>
      </c>
      <c r="K55" s="30">
        <f>IF(ISERROR(J55/I55),"",(J55/I55))</f>
        <v>1.0136986301369864</v>
      </c>
      <c r="L55" s="90">
        <v>0.78</v>
      </c>
      <c r="M55" s="51">
        <f>AK55</f>
        <v>0.78</v>
      </c>
      <c r="N55" s="21">
        <f>IF(ISERROR(M55/L55),"",(M55/L55))</f>
        <v>1</v>
      </c>
      <c r="O55" s="89">
        <v>0.83</v>
      </c>
      <c r="P55" s="38">
        <f>AO55</f>
        <v>0.76</v>
      </c>
      <c r="Q55" s="30">
        <f>IF(ISERROR(P55/O55),"",(P55/O55))</f>
        <v>0.9156626506024097</v>
      </c>
      <c r="R55" s="90">
        <v>0.9</v>
      </c>
      <c r="S55" s="51">
        <f>AS55</f>
        <v>0</v>
      </c>
      <c r="T55" s="21">
        <f>IF(ISERROR(S55/R55),"",(S55/R55))</f>
        <v>0</v>
      </c>
      <c r="U55" s="24">
        <f>R55</f>
        <v>0.9</v>
      </c>
      <c r="V55" s="24">
        <f>P55</f>
        <v>0.76</v>
      </c>
      <c r="W55" s="24">
        <f>IF((IF(ISERROR(V55/U55),0,(V55/U55)))&gt;1,1,(IF(ISERROR(V55/U55),0,(V55/U55))))</f>
        <v>0.8444444444444444</v>
      </c>
      <c r="X55" s="24">
        <f>F55*W55</f>
        <v>0.025333333333333333</v>
      </c>
      <c r="Y55" s="12" t="s">
        <v>267</v>
      </c>
      <c r="Z55" s="12" t="s">
        <v>268</v>
      </c>
      <c r="AA55" s="12" t="s">
        <v>269</v>
      </c>
      <c r="AB55" s="91"/>
      <c r="AC55" s="53" t="s">
        <v>55</v>
      </c>
      <c r="AD55" s="26" t="s">
        <v>270</v>
      </c>
      <c r="AE55" s="26" t="s">
        <v>271</v>
      </c>
      <c r="AF55" s="136">
        <f t="shared" si="26"/>
        <v>0.73</v>
      </c>
      <c r="AG55" s="136">
        <v>0.74</v>
      </c>
      <c r="AH55" s="137" t="s">
        <v>317</v>
      </c>
      <c r="AI55" s="137" t="s">
        <v>318</v>
      </c>
      <c r="AJ55" s="147">
        <f>L55</f>
        <v>0.78</v>
      </c>
      <c r="AK55" s="147">
        <v>0.78</v>
      </c>
      <c r="AL55" s="161" t="s">
        <v>408</v>
      </c>
      <c r="AM55" s="155" t="s">
        <v>318</v>
      </c>
      <c r="AN55" s="46">
        <f t="shared" si="3"/>
        <v>0.83</v>
      </c>
      <c r="AO55" s="46">
        <v>0.76</v>
      </c>
      <c r="AP55" s="46" t="s">
        <v>425</v>
      </c>
      <c r="AQ55" s="46" t="s">
        <v>426</v>
      </c>
      <c r="AR55" s="167">
        <f t="shared" si="4"/>
        <v>0.9</v>
      </c>
      <c r="AS55" s="167"/>
      <c r="AT55" s="167" t="s">
        <v>515</v>
      </c>
      <c r="AU55" s="167" t="s">
        <v>426</v>
      </c>
    </row>
    <row r="56" spans="1:47" s="48" customFormat="1" ht="158.25" customHeight="1" thickBot="1">
      <c r="A56" s="195"/>
      <c r="B56" s="195"/>
      <c r="C56" s="195"/>
      <c r="D56" s="58">
        <v>2</v>
      </c>
      <c r="E56" s="36" t="s">
        <v>272</v>
      </c>
      <c r="F56" s="78">
        <v>0.02</v>
      </c>
      <c r="G56" s="36" t="s">
        <v>68</v>
      </c>
      <c r="H56" s="36" t="s">
        <v>50</v>
      </c>
      <c r="I56" s="89">
        <v>0.4</v>
      </c>
      <c r="J56" s="38">
        <f>AG56</f>
        <v>0</v>
      </c>
      <c r="K56" s="30">
        <f>IF(ISERROR(J56/I56),"",(J56/I56))</f>
        <v>0</v>
      </c>
      <c r="L56" s="92">
        <v>0</v>
      </c>
      <c r="M56" s="93">
        <f>AK56</f>
        <v>0</v>
      </c>
      <c r="N56" s="94">
        <f>IF(ISERROR(M56/L56),"",(M56/L56))</f>
      </c>
      <c r="O56" s="89">
        <v>0</v>
      </c>
      <c r="P56" s="38">
        <f>AO56</f>
        <v>0</v>
      </c>
      <c r="Q56" s="30">
        <f>IF(ISERROR(P56/O56),"",(P56/O56))</f>
      </c>
      <c r="R56" s="92">
        <v>0</v>
      </c>
      <c r="S56" s="93">
        <f>AS56</f>
        <v>0</v>
      </c>
      <c r="T56" s="41">
        <f>IF(ISERROR(S56/R56),"",(S56/R56))</f>
      </c>
      <c r="U56" s="24">
        <f aca="true" t="shared" si="38" ref="U56:V58">SUM(I56,L56,O56,R56)</f>
        <v>0.4</v>
      </c>
      <c r="V56" s="24">
        <f t="shared" si="38"/>
        <v>0</v>
      </c>
      <c r="W56" s="24">
        <f>IF((IF(ISERROR(V56/U56),0,(V56/U56)))&gt;1,1,(IF(ISERROR(V56/U56),0,(V56/U56))))</f>
        <v>0</v>
      </c>
      <c r="X56" s="24">
        <f>F56*W56</f>
        <v>0</v>
      </c>
      <c r="Y56" s="36" t="s">
        <v>273</v>
      </c>
      <c r="Z56" s="36" t="s">
        <v>274</v>
      </c>
      <c r="AA56" s="36" t="s">
        <v>275</v>
      </c>
      <c r="AB56" s="95" t="s">
        <v>276</v>
      </c>
      <c r="AC56" s="55" t="s">
        <v>55</v>
      </c>
      <c r="AD56" s="56" t="s">
        <v>277</v>
      </c>
      <c r="AE56" s="56" t="s">
        <v>278</v>
      </c>
      <c r="AF56" s="136">
        <f t="shared" si="26"/>
        <v>0.4</v>
      </c>
      <c r="AG56" s="136"/>
      <c r="AH56" s="140" t="s">
        <v>397</v>
      </c>
      <c r="AI56" s="136" t="s">
        <v>410</v>
      </c>
      <c r="AJ56" s="147">
        <f>L56</f>
        <v>0</v>
      </c>
      <c r="AK56" s="155"/>
      <c r="AL56" s="155" t="s">
        <v>409</v>
      </c>
      <c r="AM56" s="155" t="s">
        <v>410</v>
      </c>
      <c r="AN56" s="46">
        <f t="shared" si="3"/>
        <v>0</v>
      </c>
      <c r="AO56" s="46">
        <v>0</v>
      </c>
      <c r="AP56" s="47" t="s">
        <v>465</v>
      </c>
      <c r="AQ56" s="47"/>
      <c r="AR56" s="167">
        <f t="shared" si="4"/>
        <v>0</v>
      </c>
      <c r="AS56" s="167"/>
      <c r="AT56" s="167" t="s">
        <v>506</v>
      </c>
      <c r="AU56" s="167"/>
    </row>
    <row r="57" spans="1:47" s="48" customFormat="1" ht="130.5" customHeight="1" thickBot="1">
      <c r="A57" s="195"/>
      <c r="B57" s="195"/>
      <c r="C57" s="195"/>
      <c r="D57" s="58">
        <v>3</v>
      </c>
      <c r="E57" s="36" t="s">
        <v>279</v>
      </c>
      <c r="F57" s="78">
        <v>0.02</v>
      </c>
      <c r="G57" s="36" t="s">
        <v>68</v>
      </c>
      <c r="H57" s="36" t="s">
        <v>50</v>
      </c>
      <c r="I57" s="89">
        <v>0</v>
      </c>
      <c r="J57" s="38">
        <f>AG57</f>
        <v>0</v>
      </c>
      <c r="K57" s="150">
        <f>IF(ISERROR(J57/I57),"",(J57/I57))</f>
      </c>
      <c r="L57" s="92">
        <v>0</v>
      </c>
      <c r="M57" s="93">
        <f>AK57</f>
        <v>0</v>
      </c>
      <c r="N57" s="94">
        <f>IF(ISERROR(M57/L57),"",(M57/L57))</f>
      </c>
      <c r="O57" s="89">
        <v>0</v>
      </c>
      <c r="P57" s="38">
        <f>AO57</f>
        <v>0</v>
      </c>
      <c r="Q57" s="30">
        <f>IF(ISERROR(P57/O57),"",(P57/O57))</f>
      </c>
      <c r="R57" s="92">
        <v>0.5</v>
      </c>
      <c r="S57" s="93">
        <f>AS57</f>
        <v>0</v>
      </c>
      <c r="T57" s="41">
        <f>IF(ISERROR(S57/R57),"",(S57/R57))</f>
        <v>0</v>
      </c>
      <c r="U57" s="24">
        <f t="shared" si="38"/>
        <v>0.5</v>
      </c>
      <c r="V57" s="24">
        <f t="shared" si="38"/>
        <v>0</v>
      </c>
      <c r="W57" s="24">
        <f>IF((IF(ISERROR(V57/U57),0,(V57/U57)))&gt;1,1,(IF(ISERROR(V57/U57),0,(V57/U57))))</f>
        <v>0</v>
      </c>
      <c r="X57" s="24">
        <f>F57*W57</f>
        <v>0</v>
      </c>
      <c r="Y57" s="36" t="s">
        <v>280</v>
      </c>
      <c r="Z57" s="36" t="s">
        <v>281</v>
      </c>
      <c r="AA57" s="36" t="s">
        <v>282</v>
      </c>
      <c r="AB57" s="36" t="s">
        <v>283</v>
      </c>
      <c r="AC57" s="55" t="s">
        <v>181</v>
      </c>
      <c r="AD57" s="56"/>
      <c r="AE57" s="56" t="s">
        <v>284</v>
      </c>
      <c r="AF57" s="136">
        <f t="shared" si="26"/>
        <v>0</v>
      </c>
      <c r="AG57" s="136"/>
      <c r="AH57" s="140" t="s">
        <v>397</v>
      </c>
      <c r="AI57" s="136" t="s">
        <v>411</v>
      </c>
      <c r="AJ57" s="147">
        <f>L57</f>
        <v>0</v>
      </c>
      <c r="AK57" s="155"/>
      <c r="AL57" s="155" t="s">
        <v>412</v>
      </c>
      <c r="AM57" s="155" t="s">
        <v>411</v>
      </c>
      <c r="AN57" s="46">
        <v>0</v>
      </c>
      <c r="AO57" s="46">
        <v>0</v>
      </c>
      <c r="AP57" s="47" t="s">
        <v>465</v>
      </c>
      <c r="AQ57" s="47"/>
      <c r="AR57" s="167"/>
      <c r="AS57" s="167"/>
      <c r="AT57" s="167" t="s">
        <v>506</v>
      </c>
      <c r="AU57" s="167"/>
    </row>
    <row r="58" spans="1:47" ht="144" customHeight="1" thickBot="1">
      <c r="A58" s="195"/>
      <c r="B58" s="195"/>
      <c r="C58" s="195"/>
      <c r="D58" s="58">
        <v>4</v>
      </c>
      <c r="E58" s="12" t="s">
        <v>285</v>
      </c>
      <c r="F58" s="59">
        <v>0.03</v>
      </c>
      <c r="G58" s="12"/>
      <c r="H58" s="12"/>
      <c r="I58" s="82">
        <v>0</v>
      </c>
      <c r="J58" s="148">
        <f>AG58</f>
        <v>0.4</v>
      </c>
      <c r="K58" s="151">
        <f>IF(ISERROR(J58/I58),"",(J58/I58))</f>
      </c>
      <c r="L58" s="149">
        <v>2</v>
      </c>
      <c r="M58" s="20">
        <f>AK58</f>
        <v>0.6</v>
      </c>
      <c r="N58" s="21">
        <f>IF(ISERROR(M58/L58),"",(M58/L58))</f>
        <v>0.3</v>
      </c>
      <c r="O58" s="82">
        <v>4</v>
      </c>
      <c r="P58" s="17">
        <f>AO58</f>
        <v>0.75</v>
      </c>
      <c r="Q58" s="30">
        <f>IF(ISERROR(P58/O58),"",(P58/O58))</f>
        <v>0.1875</v>
      </c>
      <c r="R58" s="96">
        <v>4</v>
      </c>
      <c r="S58" s="20">
        <f>AS58</f>
        <v>1.8</v>
      </c>
      <c r="T58" s="21">
        <f>IF(ISERROR(S58/R58),"",(S58/R58))</f>
        <v>0.45</v>
      </c>
      <c r="U58" s="22">
        <f t="shared" si="38"/>
        <v>10</v>
      </c>
      <c r="V58" s="84">
        <f t="shared" si="38"/>
        <v>3.55</v>
      </c>
      <c r="W58" s="24">
        <f>IF((IF(ISERROR(V58/U58),0,(V58/U58)))&gt;1,1,(IF(ISERROR(V58/U58),0,(V58/U58))))</f>
        <v>0.355</v>
      </c>
      <c r="X58" s="24">
        <f>F58*W58</f>
        <v>0.01065</v>
      </c>
      <c r="Y58" s="97" t="s">
        <v>286</v>
      </c>
      <c r="Z58" s="97" t="s">
        <v>287</v>
      </c>
      <c r="AA58" s="98" t="s">
        <v>288</v>
      </c>
      <c r="AB58" s="99" t="s">
        <v>289</v>
      </c>
      <c r="AC58" s="100" t="s">
        <v>290</v>
      </c>
      <c r="AD58" s="101"/>
      <c r="AE58" s="101" t="s">
        <v>291</v>
      </c>
      <c r="AF58" s="136">
        <v>0.25</v>
      </c>
      <c r="AG58" s="162">
        <v>0.4</v>
      </c>
      <c r="AH58" s="137" t="s">
        <v>381</v>
      </c>
      <c r="AI58" s="137" t="s">
        <v>382</v>
      </c>
      <c r="AJ58" s="147">
        <v>0.5</v>
      </c>
      <c r="AK58" s="144">
        <v>0.6</v>
      </c>
      <c r="AL58" s="144" t="s">
        <v>383</v>
      </c>
      <c r="AM58" s="144" t="s">
        <v>382</v>
      </c>
      <c r="AN58" s="46">
        <v>0.4</v>
      </c>
      <c r="AO58" s="46">
        <v>0.75</v>
      </c>
      <c r="AP58" s="47" t="s">
        <v>466</v>
      </c>
      <c r="AQ58" s="47" t="s">
        <v>382</v>
      </c>
      <c r="AR58" s="167">
        <f>R58</f>
        <v>4</v>
      </c>
      <c r="AS58" s="167">
        <v>1.8</v>
      </c>
      <c r="AT58" s="167" t="s">
        <v>507</v>
      </c>
      <c r="AU58" s="167" t="s">
        <v>508</v>
      </c>
    </row>
    <row r="59" spans="1:47" ht="77.25" customHeight="1" thickBot="1">
      <c r="A59" s="191"/>
      <c r="B59" s="191"/>
      <c r="C59" s="33" t="s">
        <v>106</v>
      </c>
      <c r="D59" s="32"/>
      <c r="E59" s="32"/>
      <c r="F59" s="32"/>
      <c r="G59" s="32"/>
      <c r="H59" s="32"/>
      <c r="I59" s="32"/>
      <c r="J59" s="32"/>
      <c r="K59" s="15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row>
    <row r="60" spans="1:47" ht="243.75" customHeight="1" thickBot="1">
      <c r="A60" s="29" t="s">
        <v>263</v>
      </c>
      <c r="B60" s="29" t="s">
        <v>264</v>
      </c>
      <c r="C60" s="29" t="s">
        <v>292</v>
      </c>
      <c r="D60" s="58">
        <v>1</v>
      </c>
      <c r="E60" s="12" t="s">
        <v>293</v>
      </c>
      <c r="F60" s="59">
        <v>0.03</v>
      </c>
      <c r="G60" s="12" t="s">
        <v>49</v>
      </c>
      <c r="H60" s="12" t="s">
        <v>50</v>
      </c>
      <c r="I60" s="102">
        <v>1</v>
      </c>
      <c r="J60" s="17">
        <f>AG60</f>
        <v>0</v>
      </c>
      <c r="K60" s="30">
        <f>IF(ISERROR(J60/I60),"",(J60/I60))</f>
        <v>0</v>
      </c>
      <c r="L60" s="103">
        <v>0</v>
      </c>
      <c r="M60" s="20">
        <f>AK60</f>
        <v>1</v>
      </c>
      <c r="N60" s="21">
        <f>IF(ISERROR(M60/L60),"",(M60/L60))</f>
      </c>
      <c r="O60" s="102">
        <v>0</v>
      </c>
      <c r="P60" s="17">
        <f>AO60</f>
        <v>0</v>
      </c>
      <c r="Q60" s="30">
        <f>IF(ISERROR(P60/O60),"",(P60/O60))</f>
      </c>
      <c r="R60" s="103">
        <v>0</v>
      </c>
      <c r="S60" s="20">
        <f>AS60</f>
        <v>0</v>
      </c>
      <c r="T60" s="21">
        <f>IF(ISERROR(S60/R60),"",(S60/R60))</f>
      </c>
      <c r="U60" s="22">
        <f>SUM(I60,L60,O60,R60)</f>
        <v>1</v>
      </c>
      <c r="V60" s="84">
        <f>SUM(J60,M60,P60,S60)</f>
        <v>1</v>
      </c>
      <c r="W60" s="24">
        <f>IF((IF(ISERROR(V60/U60),0,(V60/U60)))&gt;1,1,(IF(ISERROR(V60/U60),0,(V60/U60))))</f>
        <v>1</v>
      </c>
      <c r="X60" s="24">
        <f>F60*W60</f>
        <v>0.03</v>
      </c>
      <c r="Y60" s="88" t="s">
        <v>294</v>
      </c>
      <c r="Z60" s="88" t="s">
        <v>295</v>
      </c>
      <c r="AA60" s="104" t="s">
        <v>296</v>
      </c>
      <c r="AB60" s="104" t="s">
        <v>297</v>
      </c>
      <c r="AC60" s="100" t="s">
        <v>290</v>
      </c>
      <c r="AD60" s="105"/>
      <c r="AE60" s="26" t="s">
        <v>298</v>
      </c>
      <c r="AF60" s="137">
        <f>I60</f>
        <v>1</v>
      </c>
      <c r="AG60" s="139">
        <v>0</v>
      </c>
      <c r="AH60" s="137" t="s">
        <v>328</v>
      </c>
      <c r="AI60" s="137" t="s">
        <v>329</v>
      </c>
      <c r="AJ60" s="144">
        <f>L60</f>
        <v>0</v>
      </c>
      <c r="AK60" s="144">
        <v>1</v>
      </c>
      <c r="AL60" s="144" t="s">
        <v>510</v>
      </c>
      <c r="AM60" s="144" t="s">
        <v>509</v>
      </c>
      <c r="AN60" s="66">
        <f>O60</f>
        <v>0</v>
      </c>
      <c r="AO60" s="66"/>
      <c r="AP60" s="160" t="s">
        <v>472</v>
      </c>
      <c r="AQ60" s="47"/>
      <c r="AR60" s="167">
        <f>R60</f>
        <v>0</v>
      </c>
      <c r="AS60" s="167"/>
      <c r="AT60" s="167" t="s">
        <v>472</v>
      </c>
      <c r="AU60" s="167"/>
    </row>
    <row r="61" spans="6:43" ht="12.75" customHeight="1">
      <c r="F61" s="106">
        <f>SUM(F12:F60)</f>
        <v>1.0000000000000007</v>
      </c>
      <c r="AO61" s="107"/>
      <c r="AP61" s="107"/>
      <c r="AQ61" s="107"/>
    </row>
  </sheetData>
  <sheetProtection selectLockedCells="1" selectUnlockedCells="1"/>
  <mergeCells count="76">
    <mergeCell ref="A1:E3"/>
    <mergeCell ref="F1:AC1"/>
    <mergeCell ref="F2:AC2"/>
    <mergeCell ref="F3:AC3"/>
    <mergeCell ref="A4:E4"/>
    <mergeCell ref="F4:AC4"/>
    <mergeCell ref="A5:E5"/>
    <mergeCell ref="F5:AC5"/>
    <mergeCell ref="A6:E6"/>
    <mergeCell ref="F6:AC6"/>
    <mergeCell ref="A7:E7"/>
    <mergeCell ref="F7:AC7"/>
    <mergeCell ref="A8:A11"/>
    <mergeCell ref="B8:B11"/>
    <mergeCell ref="C8:C10"/>
    <mergeCell ref="D8:D11"/>
    <mergeCell ref="E8:E11"/>
    <mergeCell ref="F8:F11"/>
    <mergeCell ref="G8:G11"/>
    <mergeCell ref="H8:H11"/>
    <mergeCell ref="I8:X8"/>
    <mergeCell ref="Y8:AE8"/>
    <mergeCell ref="I9:K9"/>
    <mergeCell ref="L9:N9"/>
    <mergeCell ref="O9:Q9"/>
    <mergeCell ref="R9:T9"/>
    <mergeCell ref="U9:W9"/>
    <mergeCell ref="Y9:Y11"/>
    <mergeCell ref="Z9:Z11"/>
    <mergeCell ref="AA9:AB9"/>
    <mergeCell ref="AC9:AC11"/>
    <mergeCell ref="AD9:AD11"/>
    <mergeCell ref="AE9:AE11"/>
    <mergeCell ref="I10:I11"/>
    <mergeCell ref="J10:J11"/>
    <mergeCell ref="K10:K11"/>
    <mergeCell ref="L10:L11"/>
    <mergeCell ref="M10:M11"/>
    <mergeCell ref="V10:V11"/>
    <mergeCell ref="W10:W11"/>
    <mergeCell ref="X10:X11"/>
    <mergeCell ref="AA10:AA11"/>
    <mergeCell ref="N10:N11"/>
    <mergeCell ref="O10:O11"/>
    <mergeCell ref="P10:P11"/>
    <mergeCell ref="Q10:Q11"/>
    <mergeCell ref="R10:R11"/>
    <mergeCell ref="S10:S11"/>
    <mergeCell ref="AB10:AB11"/>
    <mergeCell ref="AF10:AI10"/>
    <mergeCell ref="AJ10:AM10"/>
    <mergeCell ref="AN10:AQ10"/>
    <mergeCell ref="AR10:AU10"/>
    <mergeCell ref="A12:A14"/>
    <mergeCell ref="B12:B14"/>
    <mergeCell ref="C12:C14"/>
    <mergeCell ref="T10:T11"/>
    <mergeCell ref="U10:U11"/>
    <mergeCell ref="A15:B15"/>
    <mergeCell ref="D15:AU15"/>
    <mergeCell ref="A16:A22"/>
    <mergeCell ref="B16:B22"/>
    <mergeCell ref="C16:C22"/>
    <mergeCell ref="A23:B23"/>
    <mergeCell ref="A24:A42"/>
    <mergeCell ref="B24:B42"/>
    <mergeCell ref="C24:C42"/>
    <mergeCell ref="A44:A53"/>
    <mergeCell ref="B44:B53"/>
    <mergeCell ref="C44:C53"/>
    <mergeCell ref="A54:B54"/>
    <mergeCell ref="D54:AU54"/>
    <mergeCell ref="A55:A58"/>
    <mergeCell ref="B55:B58"/>
    <mergeCell ref="C55:C58"/>
    <mergeCell ref="A59:B59"/>
  </mergeCells>
  <conditionalFormatting sqref="Q24:Q32 Q21:Q22 K58:K60 K12:K15 Q12:Q15 K17 Q17 K21:K55">
    <cfRule type="cellIs" priority="1" dxfId="104" operator="between" stopIfTrue="1">
      <formula>0.9</formula>
      <formula>1.05</formula>
    </cfRule>
    <cfRule type="cellIs" priority="2" dxfId="103" operator="between" stopIfTrue="1">
      <formula>0.7</formula>
      <formula>0.8999</formula>
    </cfRule>
    <cfRule type="cellIs" priority="3" dxfId="102" operator="between" stopIfTrue="1">
      <formula>0</formula>
      <formula>0.6999</formula>
    </cfRule>
  </conditionalFormatting>
  <conditionalFormatting sqref="K41:K42 K33:K39">
    <cfRule type="cellIs" priority="4" dxfId="104" operator="between" stopIfTrue="1">
      <formula>0.9</formula>
      <formula>1.05</formula>
    </cfRule>
    <cfRule type="cellIs" priority="5" dxfId="103" operator="between" stopIfTrue="1">
      <formula>0.7</formula>
      <formula>0.8999</formula>
    </cfRule>
    <cfRule type="cellIs" priority="6" dxfId="102" operator="between" stopIfTrue="1">
      <formula>0</formula>
      <formula>0.6999</formula>
    </cfRule>
  </conditionalFormatting>
  <conditionalFormatting sqref="K33:K39 K41:K51 K58:K60 K53:K55">
    <cfRule type="cellIs" priority="7" dxfId="104" operator="between" stopIfTrue="1">
      <formula>0.9</formula>
      <formula>1.05</formula>
    </cfRule>
    <cfRule type="cellIs" priority="8" dxfId="103" operator="between" stopIfTrue="1">
      <formula>0.7</formula>
      <formula>0.8999</formula>
    </cfRule>
    <cfRule type="cellIs" priority="9" dxfId="102" operator="between" stopIfTrue="1">
      <formula>0</formula>
      <formula>0.6999</formula>
    </cfRule>
  </conditionalFormatting>
  <conditionalFormatting sqref="N41:N51 N53:N60 N12:N39 T12:T32">
    <cfRule type="cellIs" priority="10" dxfId="104" operator="between" stopIfTrue="1">
      <formula>0.9</formula>
      <formula>1.05</formula>
    </cfRule>
    <cfRule type="cellIs" priority="11" dxfId="103" operator="between" stopIfTrue="1">
      <formula>0.7</formula>
      <formula>0.899</formula>
    </cfRule>
    <cfRule type="cellIs" priority="12" dxfId="102" operator="between" stopIfTrue="1">
      <formula>0</formula>
      <formula>0.6999</formula>
    </cfRule>
  </conditionalFormatting>
  <conditionalFormatting sqref="W59:W60 W41:W47 W34:W39 W50:W51 W53:W55 W21:W32 W12:W17">
    <cfRule type="cellIs" priority="13" dxfId="104" operator="between" stopIfTrue="1">
      <formula>0.9</formula>
      <formula>1</formula>
    </cfRule>
    <cfRule type="cellIs" priority="14" dxfId="103" operator="between" stopIfTrue="1">
      <formula>0.7</formula>
      <formula>0.8999</formula>
    </cfRule>
    <cfRule type="cellIs" priority="15" dxfId="102" operator="between" stopIfTrue="1">
      <formula>0</formula>
      <formula>0.6999</formula>
    </cfRule>
  </conditionalFormatting>
  <conditionalFormatting sqref="Q41:Q42 Q33:Q39">
    <cfRule type="cellIs" priority="16" dxfId="104" operator="between" stopIfTrue="1">
      <formula>0.9</formula>
      <formula>1.05</formula>
    </cfRule>
    <cfRule type="cellIs" priority="17" dxfId="103" operator="between" stopIfTrue="1">
      <formula>0.7</formula>
      <formula>0.8999</formula>
    </cfRule>
    <cfRule type="cellIs" priority="18" dxfId="102" operator="between" stopIfTrue="1">
      <formula>0</formula>
      <formula>0.6999</formula>
    </cfRule>
  </conditionalFormatting>
  <conditionalFormatting sqref="Q41:Q42 Q33:Q39">
    <cfRule type="cellIs" priority="19" dxfId="104" operator="between" stopIfTrue="1">
      <formula>0.9</formula>
      <formula>1.05</formula>
    </cfRule>
    <cfRule type="cellIs" priority="20" dxfId="103" operator="between" stopIfTrue="1">
      <formula>0.7</formula>
      <formula>0.8999</formula>
    </cfRule>
    <cfRule type="cellIs" priority="21" dxfId="102" operator="between" stopIfTrue="1">
      <formula>0</formula>
      <formula>0.6999</formula>
    </cfRule>
  </conditionalFormatting>
  <conditionalFormatting sqref="Q53 Q44:Q51">
    <cfRule type="cellIs" priority="22" dxfId="104" operator="between" stopIfTrue="1">
      <formula>0.9</formula>
      <formula>1.05</formula>
    </cfRule>
    <cfRule type="cellIs" priority="23" dxfId="103" operator="between" stopIfTrue="1">
      <formula>0.7</formula>
      <formula>0.8999</formula>
    </cfRule>
    <cfRule type="cellIs" priority="24" dxfId="102" operator="between" stopIfTrue="1">
      <formula>0</formula>
      <formula>0.6999</formula>
    </cfRule>
  </conditionalFormatting>
  <conditionalFormatting sqref="Q53 Q44:Q51">
    <cfRule type="cellIs" priority="25" dxfId="104" operator="between" stopIfTrue="1">
      <formula>0.9</formula>
      <formula>1.05</formula>
    </cfRule>
    <cfRule type="cellIs" priority="26" dxfId="103" operator="between" stopIfTrue="1">
      <formula>0.7</formula>
      <formula>0.8999</formula>
    </cfRule>
    <cfRule type="cellIs" priority="27" dxfId="102" operator="between" stopIfTrue="1">
      <formula>0</formula>
      <formula>0.6999</formula>
    </cfRule>
  </conditionalFormatting>
  <conditionalFormatting sqref="Q58 Q55">
    <cfRule type="cellIs" priority="28" dxfId="104" operator="between" stopIfTrue="1">
      <formula>0.9</formula>
      <formula>1.05</formula>
    </cfRule>
    <cfRule type="cellIs" priority="29" dxfId="103" operator="between" stopIfTrue="1">
      <formula>0.7</formula>
      <formula>0.8999</formula>
    </cfRule>
    <cfRule type="cellIs" priority="30" dxfId="102" operator="between" stopIfTrue="1">
      <formula>0</formula>
      <formula>0.6999</formula>
    </cfRule>
  </conditionalFormatting>
  <conditionalFormatting sqref="Q58 Q55">
    <cfRule type="cellIs" priority="31" dxfId="104" operator="between" stopIfTrue="1">
      <formula>0.9</formula>
      <formula>1.05</formula>
    </cfRule>
    <cfRule type="cellIs" priority="32" dxfId="103" operator="between" stopIfTrue="1">
      <formula>0.7</formula>
      <formula>0.8999</formula>
    </cfRule>
    <cfRule type="cellIs" priority="33" dxfId="102" operator="between" stopIfTrue="1">
      <formula>0</formula>
      <formula>0.6999</formula>
    </cfRule>
  </conditionalFormatting>
  <conditionalFormatting sqref="Q60">
    <cfRule type="cellIs" priority="34" dxfId="104" operator="between" stopIfTrue="1">
      <formula>0.9</formula>
      <formula>1.05</formula>
    </cfRule>
    <cfRule type="cellIs" priority="35" dxfId="103" operator="between" stopIfTrue="1">
      <formula>0.7</formula>
      <formula>0.8999</formula>
    </cfRule>
    <cfRule type="cellIs" priority="36" dxfId="102" operator="between" stopIfTrue="1">
      <formula>0</formula>
      <formula>0.6999</formula>
    </cfRule>
  </conditionalFormatting>
  <conditionalFormatting sqref="Q60">
    <cfRule type="cellIs" priority="37" dxfId="104" operator="between" stopIfTrue="1">
      <formula>0.9</formula>
      <formula>1.05</formula>
    </cfRule>
    <cfRule type="cellIs" priority="38" dxfId="103" operator="between" stopIfTrue="1">
      <formula>0.7</formula>
      <formula>0.8999</formula>
    </cfRule>
    <cfRule type="cellIs" priority="39" dxfId="102" operator="between" stopIfTrue="1">
      <formula>0</formula>
      <formula>0.6999</formula>
    </cfRule>
  </conditionalFormatting>
  <conditionalFormatting sqref="T33:T39 T41:T51 T53:T60">
    <cfRule type="cellIs" priority="40" dxfId="104" operator="between" stopIfTrue="1">
      <formula>0.9</formula>
      <formula>1.05</formula>
    </cfRule>
    <cfRule type="cellIs" priority="41" dxfId="103" operator="between" stopIfTrue="1">
      <formula>0.7</formula>
      <formula>0.899</formula>
    </cfRule>
    <cfRule type="cellIs" priority="42" dxfId="102" operator="between" stopIfTrue="1">
      <formula>0</formula>
      <formula>0.6999</formula>
    </cfRule>
  </conditionalFormatting>
  <conditionalFormatting sqref="W33">
    <cfRule type="cellIs" priority="43" dxfId="104" operator="between" stopIfTrue="1">
      <formula>0.9</formula>
      <formula>1</formula>
    </cfRule>
    <cfRule type="cellIs" priority="44" dxfId="103" operator="between" stopIfTrue="1">
      <formula>0.7</formula>
      <formula>0.8999</formula>
    </cfRule>
    <cfRule type="cellIs" priority="45" dxfId="102" operator="between" stopIfTrue="1">
      <formula>0</formula>
      <formula>0.6999</formula>
    </cfRule>
  </conditionalFormatting>
  <conditionalFormatting sqref="K40">
    <cfRule type="cellIs" priority="46" dxfId="104" operator="between" stopIfTrue="1">
      <formula>0.9</formula>
      <formula>1.05</formula>
    </cfRule>
    <cfRule type="cellIs" priority="47" dxfId="103" operator="between" stopIfTrue="1">
      <formula>0.7</formula>
      <formula>0.8999</formula>
    </cfRule>
    <cfRule type="cellIs" priority="48" dxfId="102" operator="between" stopIfTrue="1">
      <formula>0</formula>
      <formula>0.6999</formula>
    </cfRule>
  </conditionalFormatting>
  <conditionalFormatting sqref="K40">
    <cfRule type="cellIs" priority="49" dxfId="104" operator="between" stopIfTrue="1">
      <formula>0.9</formula>
      <formula>1.05</formula>
    </cfRule>
    <cfRule type="cellIs" priority="50" dxfId="103" operator="between" stopIfTrue="1">
      <formula>0.7</formula>
      <formula>0.8999</formula>
    </cfRule>
    <cfRule type="cellIs" priority="51" dxfId="102" operator="between" stopIfTrue="1">
      <formula>0</formula>
      <formula>0.6999</formula>
    </cfRule>
  </conditionalFormatting>
  <conditionalFormatting sqref="N40">
    <cfRule type="cellIs" priority="52" dxfId="104" operator="between" stopIfTrue="1">
      <formula>0.9</formula>
      <formula>1.05</formula>
    </cfRule>
    <cfRule type="cellIs" priority="53" dxfId="103" operator="between" stopIfTrue="1">
      <formula>0.7</formula>
      <formula>0.899</formula>
    </cfRule>
    <cfRule type="cellIs" priority="54" dxfId="102" operator="between" stopIfTrue="1">
      <formula>0</formula>
      <formula>0.6999</formula>
    </cfRule>
  </conditionalFormatting>
  <conditionalFormatting sqref="W40">
    <cfRule type="cellIs" priority="55" dxfId="104" operator="between" stopIfTrue="1">
      <formula>0.9</formula>
      <formula>1</formula>
    </cfRule>
    <cfRule type="cellIs" priority="56" dxfId="103" operator="between" stopIfTrue="1">
      <formula>0.7</formula>
      <formula>0.8999</formula>
    </cfRule>
    <cfRule type="cellIs" priority="57" dxfId="102" operator="between" stopIfTrue="1">
      <formula>0</formula>
      <formula>0.6999</formula>
    </cfRule>
  </conditionalFormatting>
  <conditionalFormatting sqref="Q40">
    <cfRule type="cellIs" priority="58" dxfId="104" operator="between" stopIfTrue="1">
      <formula>0.9</formula>
      <formula>1.05</formula>
    </cfRule>
    <cfRule type="cellIs" priority="59" dxfId="103" operator="between" stopIfTrue="1">
      <formula>0.7</formula>
      <formula>0.8999</formula>
    </cfRule>
    <cfRule type="cellIs" priority="60" dxfId="102" operator="between" stopIfTrue="1">
      <formula>0</formula>
      <formula>0.6999</formula>
    </cfRule>
  </conditionalFormatting>
  <conditionalFormatting sqref="Q40">
    <cfRule type="cellIs" priority="61" dxfId="104" operator="between" stopIfTrue="1">
      <formula>0.9</formula>
      <formula>1.05</formula>
    </cfRule>
    <cfRule type="cellIs" priority="62" dxfId="103" operator="between" stopIfTrue="1">
      <formula>0.7</formula>
      <formula>0.8999</formula>
    </cfRule>
    <cfRule type="cellIs" priority="63" dxfId="102" operator="between" stopIfTrue="1">
      <formula>0</formula>
      <formula>0.6999</formula>
    </cfRule>
  </conditionalFormatting>
  <conditionalFormatting sqref="T40">
    <cfRule type="cellIs" priority="64" dxfId="104" operator="between" stopIfTrue="1">
      <formula>0.9</formula>
      <formula>1.05</formula>
    </cfRule>
    <cfRule type="cellIs" priority="65" dxfId="103" operator="between" stopIfTrue="1">
      <formula>0.7</formula>
      <formula>0.899</formula>
    </cfRule>
    <cfRule type="cellIs" priority="66" dxfId="102" operator="between" stopIfTrue="1">
      <formula>0</formula>
      <formula>0.6999</formula>
    </cfRule>
  </conditionalFormatting>
  <conditionalFormatting sqref="K52">
    <cfRule type="cellIs" priority="67" dxfId="104" operator="between" stopIfTrue="1">
      <formula>0.9</formula>
      <formula>1.05</formula>
    </cfRule>
    <cfRule type="cellIs" priority="68" dxfId="103" operator="between" stopIfTrue="1">
      <formula>0.7</formula>
      <formula>0.8999</formula>
    </cfRule>
    <cfRule type="cellIs" priority="69" dxfId="102" operator="between" stopIfTrue="1">
      <formula>0</formula>
      <formula>0.6999</formula>
    </cfRule>
  </conditionalFormatting>
  <conditionalFormatting sqref="K52">
    <cfRule type="cellIs" priority="70" dxfId="104" operator="between" stopIfTrue="1">
      <formula>0.9</formula>
      <formula>1.05</formula>
    </cfRule>
    <cfRule type="cellIs" priority="71" dxfId="103" operator="between" stopIfTrue="1">
      <formula>0.7</formula>
      <formula>0.8999</formula>
    </cfRule>
    <cfRule type="cellIs" priority="72" dxfId="102" operator="between" stopIfTrue="1">
      <formula>0</formula>
      <formula>0.6999</formula>
    </cfRule>
  </conditionalFormatting>
  <conditionalFormatting sqref="N52">
    <cfRule type="cellIs" priority="73" dxfId="104" operator="between" stopIfTrue="1">
      <formula>0.9</formula>
      <formula>1.05</formula>
    </cfRule>
    <cfRule type="cellIs" priority="74" dxfId="103" operator="between" stopIfTrue="1">
      <formula>0.7</formula>
      <formula>0.899</formula>
    </cfRule>
    <cfRule type="cellIs" priority="75" dxfId="102" operator="between" stopIfTrue="1">
      <formula>0</formula>
      <formula>0.6999</formula>
    </cfRule>
  </conditionalFormatting>
  <conditionalFormatting sqref="W52">
    <cfRule type="cellIs" priority="76" dxfId="104" operator="between" stopIfTrue="1">
      <formula>0.9</formula>
      <formula>1</formula>
    </cfRule>
    <cfRule type="cellIs" priority="77" dxfId="103" operator="between" stopIfTrue="1">
      <formula>0.7</formula>
      <formula>0.8999</formula>
    </cfRule>
    <cfRule type="cellIs" priority="78" dxfId="102" operator="between" stopIfTrue="1">
      <formula>0</formula>
      <formula>0.6999</formula>
    </cfRule>
  </conditionalFormatting>
  <conditionalFormatting sqref="Q52">
    <cfRule type="cellIs" priority="79" dxfId="104" operator="between" stopIfTrue="1">
      <formula>0.9</formula>
      <formula>1.05</formula>
    </cfRule>
    <cfRule type="cellIs" priority="80" dxfId="103" operator="between" stopIfTrue="1">
      <formula>0.7</formula>
      <formula>0.8999</formula>
    </cfRule>
    <cfRule type="cellIs" priority="81" dxfId="102" operator="between" stopIfTrue="1">
      <formula>0</formula>
      <formula>0.6999</formula>
    </cfRule>
  </conditionalFormatting>
  <conditionalFormatting sqref="Q52">
    <cfRule type="cellIs" priority="82" dxfId="104" operator="between" stopIfTrue="1">
      <formula>0.9</formula>
      <formula>1.05</formula>
    </cfRule>
    <cfRule type="cellIs" priority="83" dxfId="103" operator="between" stopIfTrue="1">
      <formula>0.7</formula>
      <formula>0.8999</formula>
    </cfRule>
    <cfRule type="cellIs" priority="84" dxfId="102" operator="between" stopIfTrue="1">
      <formula>0</formula>
      <formula>0.6999</formula>
    </cfRule>
  </conditionalFormatting>
  <conditionalFormatting sqref="T52">
    <cfRule type="cellIs" priority="85" dxfId="104" operator="between" stopIfTrue="1">
      <formula>0.9</formula>
      <formula>1.05</formula>
    </cfRule>
    <cfRule type="cellIs" priority="86" dxfId="103" operator="between" stopIfTrue="1">
      <formula>0.7</formula>
      <formula>0.899</formula>
    </cfRule>
    <cfRule type="cellIs" priority="87" dxfId="102" operator="between" stopIfTrue="1">
      <formula>0</formula>
      <formula>0.6999</formula>
    </cfRule>
  </conditionalFormatting>
  <conditionalFormatting sqref="K16">
    <cfRule type="cellIs" priority="88" dxfId="104" operator="between" stopIfTrue="1">
      <formula>0.9</formula>
      <formula>1.05</formula>
    </cfRule>
    <cfRule type="cellIs" priority="89" dxfId="103" operator="between" stopIfTrue="1">
      <formula>0.7</formula>
      <formula>0.8999</formula>
    </cfRule>
    <cfRule type="cellIs" priority="90" dxfId="102" operator="between" stopIfTrue="1">
      <formula>0</formula>
      <formula>0.6999</formula>
    </cfRule>
  </conditionalFormatting>
  <conditionalFormatting sqref="Q16">
    <cfRule type="cellIs" priority="91" dxfId="104" operator="between" stopIfTrue="1">
      <formula>0.9</formula>
      <formula>1.05</formula>
    </cfRule>
    <cfRule type="cellIs" priority="92" dxfId="103" operator="between" stopIfTrue="1">
      <formula>0.7</formula>
      <formula>0.8999</formula>
    </cfRule>
    <cfRule type="cellIs" priority="93" dxfId="102" operator="between" stopIfTrue="1">
      <formula>0</formula>
      <formula>0.6999</formula>
    </cfRule>
  </conditionalFormatting>
  <conditionalFormatting sqref="K18">
    <cfRule type="cellIs" priority="94" dxfId="104" operator="between" stopIfTrue="1">
      <formula>0.9</formula>
      <formula>1.05</formula>
    </cfRule>
    <cfRule type="cellIs" priority="95" dxfId="103" operator="between" stopIfTrue="1">
      <formula>0.7</formula>
      <formula>0.8999</formula>
    </cfRule>
    <cfRule type="cellIs" priority="96" dxfId="102" operator="between" stopIfTrue="1">
      <formula>0</formula>
      <formula>0.6999</formula>
    </cfRule>
  </conditionalFormatting>
  <conditionalFormatting sqref="K19">
    <cfRule type="cellIs" priority="97" dxfId="104" operator="between" stopIfTrue="1">
      <formula>0.9</formula>
      <formula>1.05</formula>
    </cfRule>
    <cfRule type="cellIs" priority="98" dxfId="103" operator="between" stopIfTrue="1">
      <formula>0.7</formula>
      <formula>0.8999</formula>
    </cfRule>
    <cfRule type="cellIs" priority="99" dxfId="102" operator="between" stopIfTrue="1">
      <formula>0</formula>
      <formula>0.6999</formula>
    </cfRule>
  </conditionalFormatting>
  <conditionalFormatting sqref="K20">
    <cfRule type="cellIs" priority="100" dxfId="104" operator="between" stopIfTrue="1">
      <formula>0.9</formula>
      <formula>1.05</formula>
    </cfRule>
    <cfRule type="cellIs" priority="101" dxfId="103" operator="between" stopIfTrue="1">
      <formula>0.7</formula>
      <formula>0.8999</formula>
    </cfRule>
    <cfRule type="cellIs" priority="102" dxfId="102" operator="between" stopIfTrue="1">
      <formula>0</formula>
      <formula>0.6999</formula>
    </cfRule>
  </conditionalFormatting>
  <conditionalFormatting sqref="Q18">
    <cfRule type="cellIs" priority="103" dxfId="104" operator="between" stopIfTrue="1">
      <formula>0.9</formula>
      <formula>1.05</formula>
    </cfRule>
    <cfRule type="cellIs" priority="104" dxfId="103" operator="between" stopIfTrue="1">
      <formula>0.7</formula>
      <formula>0.8999</formula>
    </cfRule>
    <cfRule type="cellIs" priority="105" dxfId="102" operator="between" stopIfTrue="1">
      <formula>0</formula>
      <formula>0.6999</formula>
    </cfRule>
  </conditionalFormatting>
  <conditionalFormatting sqref="Q19">
    <cfRule type="cellIs" priority="106" dxfId="104" operator="between" stopIfTrue="1">
      <formula>0.9</formula>
      <formula>1.05</formula>
    </cfRule>
    <cfRule type="cellIs" priority="107" dxfId="103" operator="between" stopIfTrue="1">
      <formula>0.7</formula>
      <formula>0.8999</formula>
    </cfRule>
    <cfRule type="cellIs" priority="108" dxfId="102" operator="between" stopIfTrue="1">
      <formula>0</formula>
      <formula>0.6999</formula>
    </cfRule>
  </conditionalFormatting>
  <conditionalFormatting sqref="Q20">
    <cfRule type="cellIs" priority="109" dxfId="104" operator="between" stopIfTrue="1">
      <formula>0.9</formula>
      <formula>1.05</formula>
    </cfRule>
    <cfRule type="cellIs" priority="110" dxfId="103" operator="between" stopIfTrue="1">
      <formula>0.7</formula>
      <formula>0.8999</formula>
    </cfRule>
    <cfRule type="cellIs" priority="111" dxfId="102" operator="between" stopIfTrue="1">
      <formula>0</formula>
      <formula>0.6999</formula>
    </cfRule>
  </conditionalFormatting>
  <conditionalFormatting sqref="W18">
    <cfRule type="cellIs" priority="112" dxfId="104" operator="between" stopIfTrue="1">
      <formula>0.9</formula>
      <formula>1</formula>
    </cfRule>
    <cfRule type="cellIs" priority="113" dxfId="103" operator="between" stopIfTrue="1">
      <formula>0.7</formula>
      <formula>0.8999</formula>
    </cfRule>
    <cfRule type="cellIs" priority="114" dxfId="102" operator="between" stopIfTrue="1">
      <formula>0</formula>
      <formula>0.6999</formula>
    </cfRule>
  </conditionalFormatting>
  <conditionalFormatting sqref="W19">
    <cfRule type="cellIs" priority="115" dxfId="104" operator="between" stopIfTrue="1">
      <formula>0.9</formula>
      <formula>1</formula>
    </cfRule>
    <cfRule type="cellIs" priority="116" dxfId="103" operator="between" stopIfTrue="1">
      <formula>0.7</formula>
      <formula>0.8999</formula>
    </cfRule>
    <cfRule type="cellIs" priority="117" dxfId="102" operator="between" stopIfTrue="1">
      <formula>0</formula>
      <formula>0.6999</formula>
    </cfRule>
  </conditionalFormatting>
  <conditionalFormatting sqref="W20">
    <cfRule type="cellIs" priority="118" dxfId="104" operator="between" stopIfTrue="1">
      <formula>0.9</formula>
      <formula>1</formula>
    </cfRule>
    <cfRule type="cellIs" priority="119" dxfId="103" operator="between" stopIfTrue="1">
      <formula>0.7</formula>
      <formula>0.8999</formula>
    </cfRule>
    <cfRule type="cellIs" priority="120" dxfId="102" operator="between" stopIfTrue="1">
      <formula>0</formula>
      <formula>0.6999</formula>
    </cfRule>
  </conditionalFormatting>
  <conditionalFormatting sqref="W48">
    <cfRule type="cellIs" priority="121" dxfId="104" operator="between" stopIfTrue="1">
      <formula>0.9</formula>
      <formula>1</formula>
    </cfRule>
    <cfRule type="cellIs" priority="122" dxfId="103" operator="between" stopIfTrue="1">
      <formula>0.7</formula>
      <formula>0.8999</formula>
    </cfRule>
    <cfRule type="cellIs" priority="123" dxfId="102" operator="between" stopIfTrue="1">
      <formula>0</formula>
      <formula>0.6999</formula>
    </cfRule>
  </conditionalFormatting>
  <conditionalFormatting sqref="W49">
    <cfRule type="cellIs" priority="124" dxfId="104" operator="between" stopIfTrue="1">
      <formula>0.9</formula>
      <formula>1</formula>
    </cfRule>
    <cfRule type="cellIs" priority="125" dxfId="103" operator="between" stopIfTrue="1">
      <formula>0.7</formula>
      <formula>0.8999</formula>
    </cfRule>
    <cfRule type="cellIs" priority="126" dxfId="102" operator="between" stopIfTrue="1">
      <formula>0</formula>
      <formula>0.6999</formula>
    </cfRule>
  </conditionalFormatting>
  <conditionalFormatting sqref="K56">
    <cfRule type="cellIs" priority="127" dxfId="104" operator="between" stopIfTrue="1">
      <formula>0.9</formula>
      <formula>1.05</formula>
    </cfRule>
    <cfRule type="cellIs" priority="128" dxfId="103" operator="between" stopIfTrue="1">
      <formula>0.7</formula>
      <formula>0.8999</formula>
    </cfRule>
    <cfRule type="cellIs" priority="129" dxfId="102" operator="between" stopIfTrue="1">
      <formula>0</formula>
      <formula>0.6999</formula>
    </cfRule>
  </conditionalFormatting>
  <conditionalFormatting sqref="K56">
    <cfRule type="cellIs" priority="130" dxfId="104" operator="between" stopIfTrue="1">
      <formula>0.9</formula>
      <formula>1.05</formula>
    </cfRule>
    <cfRule type="cellIs" priority="131" dxfId="103" operator="between" stopIfTrue="1">
      <formula>0.7</formula>
      <formula>0.8999</formula>
    </cfRule>
    <cfRule type="cellIs" priority="132" dxfId="102" operator="between" stopIfTrue="1">
      <formula>0</formula>
      <formula>0.6999</formula>
    </cfRule>
  </conditionalFormatting>
  <conditionalFormatting sqref="K57">
    <cfRule type="cellIs" priority="133" dxfId="104" operator="between" stopIfTrue="1">
      <formula>0.9</formula>
      <formula>1.05</formula>
    </cfRule>
    <cfRule type="cellIs" priority="134" dxfId="103" operator="between" stopIfTrue="1">
      <formula>0.7</formula>
      <formula>0.8999</formula>
    </cfRule>
    <cfRule type="cellIs" priority="135" dxfId="102" operator="between" stopIfTrue="1">
      <formula>0</formula>
      <formula>0.6999</formula>
    </cfRule>
  </conditionalFormatting>
  <conditionalFormatting sqref="K57">
    <cfRule type="cellIs" priority="136" dxfId="104" operator="between" stopIfTrue="1">
      <formula>0.9</formula>
      <formula>1.05</formula>
    </cfRule>
    <cfRule type="cellIs" priority="137" dxfId="103" operator="between" stopIfTrue="1">
      <formula>0.7</formula>
      <formula>0.8999</formula>
    </cfRule>
    <cfRule type="cellIs" priority="138" dxfId="102" operator="between" stopIfTrue="1">
      <formula>0</formula>
      <formula>0.6999</formula>
    </cfRule>
  </conditionalFormatting>
  <conditionalFormatting sqref="Q56">
    <cfRule type="cellIs" priority="139" dxfId="104" operator="between" stopIfTrue="1">
      <formula>0.9</formula>
      <formula>1.05</formula>
    </cfRule>
    <cfRule type="cellIs" priority="140" dxfId="103" operator="between" stopIfTrue="1">
      <formula>0.7</formula>
      <formula>0.8999</formula>
    </cfRule>
    <cfRule type="cellIs" priority="141" dxfId="102" operator="between" stopIfTrue="1">
      <formula>0</formula>
      <formula>0.6999</formula>
    </cfRule>
  </conditionalFormatting>
  <conditionalFormatting sqref="Q56">
    <cfRule type="cellIs" priority="142" dxfId="104" operator="between" stopIfTrue="1">
      <formula>0.9</formula>
      <formula>1.05</formula>
    </cfRule>
    <cfRule type="cellIs" priority="143" dxfId="103" operator="between" stopIfTrue="1">
      <formula>0.7</formula>
      <formula>0.8999</formula>
    </cfRule>
    <cfRule type="cellIs" priority="144" dxfId="102" operator="between" stopIfTrue="1">
      <formula>0</formula>
      <formula>0.6999</formula>
    </cfRule>
  </conditionalFormatting>
  <conditionalFormatting sqref="Q57">
    <cfRule type="cellIs" priority="145" dxfId="104" operator="between" stopIfTrue="1">
      <formula>0.9</formula>
      <formula>1.05</formula>
    </cfRule>
    <cfRule type="cellIs" priority="146" dxfId="103" operator="between" stopIfTrue="1">
      <formula>0.7</formula>
      <formula>0.8999</formula>
    </cfRule>
    <cfRule type="cellIs" priority="147" dxfId="102" operator="between" stopIfTrue="1">
      <formula>0</formula>
      <formula>0.6999</formula>
    </cfRule>
  </conditionalFormatting>
  <conditionalFormatting sqref="Q57">
    <cfRule type="cellIs" priority="148" dxfId="104" operator="between" stopIfTrue="1">
      <formula>0.9</formula>
      <formula>1.05</formula>
    </cfRule>
    <cfRule type="cellIs" priority="149" dxfId="103" operator="between" stopIfTrue="1">
      <formula>0.7</formula>
      <formula>0.8999</formula>
    </cfRule>
    <cfRule type="cellIs" priority="150" dxfId="102" operator="between" stopIfTrue="1">
      <formula>0</formula>
      <formula>0.6999</formula>
    </cfRule>
  </conditionalFormatting>
  <conditionalFormatting sqref="W56">
    <cfRule type="cellIs" priority="151" dxfId="104" operator="between" stopIfTrue="1">
      <formula>0.9</formula>
      <formula>1</formula>
    </cfRule>
    <cfRule type="cellIs" priority="152" dxfId="103" operator="between" stopIfTrue="1">
      <formula>0.7</formula>
      <formula>0.8999</formula>
    </cfRule>
    <cfRule type="cellIs" priority="153" dxfId="102" operator="between" stopIfTrue="1">
      <formula>0</formula>
      <formula>0.6999</formula>
    </cfRule>
  </conditionalFormatting>
  <conditionalFormatting sqref="W57">
    <cfRule type="cellIs" priority="154" dxfId="104" operator="between" stopIfTrue="1">
      <formula>0.9</formula>
      <formula>1</formula>
    </cfRule>
    <cfRule type="cellIs" priority="155" dxfId="103" operator="between" stopIfTrue="1">
      <formula>0.7</formula>
      <formula>0.8999</formula>
    </cfRule>
    <cfRule type="cellIs" priority="156" dxfId="102" operator="between" stopIfTrue="1">
      <formula>0</formula>
      <formula>0.6999</formula>
    </cfRule>
  </conditionalFormatting>
  <conditionalFormatting sqref="W58">
    <cfRule type="cellIs" priority="157" dxfId="104" operator="between" stopIfTrue="1">
      <formula>0.9</formula>
      <formula>1</formula>
    </cfRule>
    <cfRule type="cellIs" priority="158" dxfId="103" operator="between" stopIfTrue="1">
      <formula>0.7</formula>
      <formula>0.8999</formula>
    </cfRule>
    <cfRule type="cellIs" priority="159" dxfId="102" operator="between" stopIfTrue="1">
      <formula>0</formula>
      <formula>0.6999</formula>
    </cfRule>
  </conditionalFormatting>
  <printOptions/>
  <pageMargins left="0.7875" right="0.5902777777777778" top="1.0527777777777778" bottom="1.0527777777777778" header="0.7875" footer="0.7875"/>
  <pageSetup firstPageNumber="1" useFirstPageNumber="1" horizontalDpi="300" verticalDpi="300" orientation="landscape" scale="43" r:id="rId1"/>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B3:T69"/>
  <sheetViews>
    <sheetView zoomScale="75" zoomScaleNormal="75" zoomScalePageLayoutView="0" workbookViewId="0" topLeftCell="A1">
      <selection activeCell="T9" sqref="T9"/>
    </sheetView>
  </sheetViews>
  <sheetFormatPr defaultColWidth="11.57421875" defaultRowHeight="12.75"/>
  <cols>
    <col min="1" max="1" width="11.57421875" style="0" customWidth="1"/>
    <col min="2" max="2" width="23.421875" style="0" customWidth="1"/>
    <col min="3" max="3" width="20.140625" style="0" customWidth="1"/>
    <col min="4" max="4" width="20.7109375" style="0" customWidth="1"/>
    <col min="5" max="5" width="19.28125" style="0" customWidth="1"/>
    <col min="6" max="7" width="22.140625" style="0" customWidth="1"/>
    <col min="8" max="8" width="21.57421875" style="0" customWidth="1"/>
    <col min="9" max="9" width="17.00390625" style="0" customWidth="1"/>
    <col min="10" max="12" width="11.57421875" style="0" customWidth="1"/>
    <col min="13" max="13" width="12.421875" style="0" customWidth="1"/>
    <col min="14" max="14" width="48.57421875" style="0" customWidth="1"/>
    <col min="15" max="15" width="15.7109375" style="0" customWidth="1"/>
    <col min="16" max="16" width="14.00390625" style="0" customWidth="1"/>
    <col min="17" max="17" width="13.7109375" style="0" customWidth="1"/>
    <col min="18" max="18" width="15.421875" style="0" customWidth="1"/>
    <col min="19" max="19" width="12.7109375" style="0" customWidth="1"/>
    <col min="20" max="20" width="14.7109375" style="0" customWidth="1"/>
  </cols>
  <sheetData>
    <row r="3" spans="2:9" ht="58.5" customHeight="1">
      <c r="B3" s="108"/>
      <c r="C3" s="109" t="s">
        <v>299</v>
      </c>
      <c r="D3" s="109" t="s">
        <v>300</v>
      </c>
      <c r="E3" s="109" t="s">
        <v>301</v>
      </c>
      <c r="F3" s="109" t="s">
        <v>302</v>
      </c>
      <c r="G3" s="109" t="s">
        <v>303</v>
      </c>
      <c r="H3" s="109" t="s">
        <v>304</v>
      </c>
      <c r="I3" s="109" t="s">
        <v>305</v>
      </c>
    </row>
    <row r="4" spans="2:9" ht="25.5" customHeight="1">
      <c r="B4" s="110" t="s">
        <v>306</v>
      </c>
      <c r="C4" s="111">
        <f>(SUMIF(Hoja1!$Q$12:$Q$14,"&gt;=0")/COUNTIF(Hoja1!$Q$12:$Q$14,"&gt;=0"))</f>
        <v>3.25</v>
      </c>
      <c r="D4" s="111">
        <f>(SUMIF(Hoja1!$Q$16:$Q$22,"&gt;=0")/COUNTIF(Hoja1!$Q$16:$Q$22,"&gt;=0"))</f>
        <v>0.6832464107458114</v>
      </c>
      <c r="E4" s="111">
        <f>(SUMIF(Hoja1!$Q$24:$Q$42,"&gt;=0")/COUNTIF(Hoja1!$Q$24:$Q$42,"&gt;=0"))</f>
        <v>1.1961269841269841</v>
      </c>
      <c r="F4" s="111">
        <f>(SUMIF(Hoja1!$Q$44:$Q$53,"&gt;=0")/COUNTIF(Hoja1!$Q$44:$Q$53,"&gt;=0"))</f>
        <v>1.2236974789915966</v>
      </c>
      <c r="G4" s="111">
        <f>(SUMIF(Hoja1!$Q$55:$Q$58,"&gt;=0")/COUNTIF(Hoja1!$Q$55:$Q$58,"&gt;=0"))</f>
        <v>0.5515813253012049</v>
      </c>
      <c r="H4" s="111">
        <f>_xlfn.IFERROR((SUMIF(Hoja1!$Q$60:$Q$60,"&gt;=0")/COUNTIF(Hoja1!$Q$60:$Q$60,"&gt;=0")),"")</f>
      </c>
      <c r="I4" s="111">
        <f>_xlfn.IFERROR((SUMIF(Hoja1!$Q$12:$Q$60,"&gt;=0")/COUNTIF(Hoja1!$Q$12:$Q$60,"&gt;=0")),"")</f>
        <v>1.1785962012323947</v>
      </c>
    </row>
    <row r="5" spans="2:9" ht="28.5" customHeight="1">
      <c r="B5" s="110" t="s">
        <v>307</v>
      </c>
      <c r="C5" s="111">
        <f>SUM(Hoja1!$X$12:$X$14)/SUM(Hoja1!$F$12:$F$14)</f>
        <v>1</v>
      </c>
      <c r="D5" s="111">
        <f>SUM(Hoja1!$X$16:$X$22)/SUM(Hoja1!$F$16:$F$22)</f>
        <v>0.62058933549658</v>
      </c>
      <c r="E5" s="111">
        <f>SUM(Hoja1!$X$24:$X$42)/SUM(Hoja1!$F$24:$F$42)</f>
        <v>0.5869664102564099</v>
      </c>
      <c r="F5" s="111">
        <f>SUM(Hoja1!$X$44:$X$53)/SUM(Hoja1!$F$44:$F$53)</f>
        <v>0.7367880485527545</v>
      </c>
      <c r="G5" s="111">
        <f>SUM(Hoja1!$X$55:$X$58)/SUM(Hoja1!$F$55:$F$58)</f>
        <v>0.3598333333333333</v>
      </c>
      <c r="H5" s="111">
        <f>SUM(Hoja1!$X$60:$X$60)/SUM(Hoja1!$F$60:$F$60)</f>
        <v>1</v>
      </c>
      <c r="I5" s="112">
        <f>Hoja1!X10</f>
        <v>0.6307805184904538</v>
      </c>
    </row>
    <row r="6" spans="13:20" ht="12.75" customHeight="1">
      <c r="M6" s="113"/>
      <c r="N6" s="219" t="str">
        <f>D3</f>
        <v>GESTIÓN Y ADQUISICIÓN
 DE RECURSOS</v>
      </c>
      <c r="O6" s="219"/>
      <c r="P6" s="219"/>
      <c r="Q6" s="219"/>
      <c r="R6" s="219"/>
      <c r="S6" s="219"/>
      <c r="T6" s="219"/>
    </row>
    <row r="7" spans="13:20" ht="12.75">
      <c r="M7" s="114"/>
      <c r="N7" s="219"/>
      <c r="O7" s="219"/>
      <c r="P7" s="219"/>
      <c r="Q7" s="219"/>
      <c r="R7" s="219"/>
      <c r="S7" s="219"/>
      <c r="T7" s="219"/>
    </row>
    <row r="8" spans="13:20" ht="38.25">
      <c r="M8" s="115"/>
      <c r="N8" s="116" t="s">
        <v>308</v>
      </c>
      <c r="O8" s="116" t="s">
        <v>309</v>
      </c>
      <c r="P8" s="116" t="s">
        <v>310</v>
      </c>
      <c r="Q8" s="116" t="s">
        <v>311</v>
      </c>
      <c r="R8" s="116" t="s">
        <v>312</v>
      </c>
      <c r="S8" s="116" t="s">
        <v>313</v>
      </c>
      <c r="T8" s="116" t="s">
        <v>314</v>
      </c>
    </row>
    <row r="9" spans="13:20" ht="81.75" customHeight="1">
      <c r="M9" s="117"/>
      <c r="N9" s="118" t="str">
        <f>Hoja1!E16</f>
        <v>Registrar el 100% de las modificaciones al Plan Anual de Adquisiciones en el SECOP y página web de la Alcaldía antes de iniciar el proceso contractual.</v>
      </c>
      <c r="O9" s="119">
        <f>Hoja1!O16</f>
        <v>1</v>
      </c>
      <c r="P9" s="119">
        <f>Hoja1!P16</f>
        <v>1</v>
      </c>
      <c r="Q9" s="120">
        <f>Hoja1!Q16</f>
        <v>1</v>
      </c>
      <c r="R9" s="119">
        <f>Hoja1!U16</f>
        <v>1</v>
      </c>
      <c r="S9" s="119">
        <f>Hoja1!V16</f>
        <v>1</v>
      </c>
      <c r="T9" s="120">
        <f>Hoja1!W16</f>
        <v>1</v>
      </c>
    </row>
    <row r="10" spans="13:20" ht="91.5" customHeight="1">
      <c r="M10" s="121"/>
      <c r="N10" s="118" t="str">
        <f>Hoja1!E17</f>
        <v>Comprometer el 97% del presupuesto de inversión asignado a la vigencia 2016</v>
      </c>
      <c r="O10" s="120">
        <f>Hoja1!O17</f>
        <v>0.55</v>
      </c>
      <c r="P10" s="120">
        <f>Hoja1!P17</f>
        <v>0.04</v>
      </c>
      <c r="Q10" s="120">
        <f>Hoja1!Q17</f>
        <v>0.07272727272727272</v>
      </c>
      <c r="R10" s="120">
        <f>Hoja1!U17</f>
        <v>0.97</v>
      </c>
      <c r="S10" s="120">
        <f>Hoja1!V17</f>
        <v>0.04</v>
      </c>
      <c r="T10" s="120">
        <f>Hoja1!W17</f>
        <v>0.041237113402061855</v>
      </c>
    </row>
    <row r="11" spans="13:20" ht="37.5" customHeight="1">
      <c r="M11" s="121"/>
      <c r="N11" s="118" t="str">
        <f>Hoja1!E18</f>
        <v>Girar el 29% del presupuesto de inversión asignado a la vigencia 2016</v>
      </c>
      <c r="O11" s="120">
        <f>Hoja1!O18</f>
        <v>0.1</v>
      </c>
      <c r="P11" s="120">
        <f>Hoja1!P18</f>
        <v>0.04</v>
      </c>
      <c r="Q11" s="120">
        <f>Hoja1!Q18</f>
        <v>0.39999999999999997</v>
      </c>
      <c r="R11" s="120">
        <f>Hoja1!U18</f>
        <v>0.29</v>
      </c>
      <c r="S11" s="120">
        <f>Hoja1!V18</f>
        <v>0.04</v>
      </c>
      <c r="T11" s="120">
        <f>Hoja1!W18</f>
        <v>0.13793103448275865</v>
      </c>
    </row>
    <row r="12" spans="13:20" ht="41.25" customHeight="1">
      <c r="M12" s="121"/>
      <c r="N12" s="118" t="str">
        <f>Hoja1!E19</f>
        <v>Girar el 70% de las obligaciones por pagar constituidas con recursos de la vigencia 2015 y años anteriores (Inversión y funcionamiento) </v>
      </c>
      <c r="O12" s="120">
        <f>Hoja1!O19</f>
        <v>0.43</v>
      </c>
      <c r="P12" s="120">
        <f>Hoja1!P19</f>
        <v>0.12</v>
      </c>
      <c r="Q12" s="120">
        <f>Hoja1!Q19</f>
        <v>0.27906976744186046</v>
      </c>
      <c r="R12" s="120">
        <f>Hoja1!U19</f>
        <v>0.7</v>
      </c>
      <c r="S12" s="120">
        <f>Hoja1!V19</f>
        <v>0.12</v>
      </c>
      <c r="T12" s="120">
        <f>Hoja1!W19</f>
        <v>0.17142857142857143</v>
      </c>
    </row>
    <row r="13" spans="13:20" ht="45" customHeight="1">
      <c r="M13" s="121"/>
      <c r="N13" s="118" t="str">
        <f>Hoja1!E20</f>
        <v>Cumplir el 97% del PAC mensualmente </v>
      </c>
      <c r="O13" s="120">
        <f>Hoja1!O20</f>
        <v>0.97</v>
      </c>
      <c r="P13" s="120">
        <f>Hoja1!P20</f>
        <v>1</v>
      </c>
      <c r="Q13" s="120">
        <f>Hoja1!Q20</f>
        <v>1.0309278350515465</v>
      </c>
      <c r="R13" s="120">
        <f>Hoja1!U20</f>
        <v>0.97</v>
      </c>
      <c r="S13" s="120">
        <f>Hoja1!V20</f>
        <v>0.8990750000000001</v>
      </c>
      <c r="T13" s="120">
        <f>Hoja1!W20</f>
        <v>0.9268814432989692</v>
      </c>
    </row>
    <row r="14" spans="13:20" ht="63.75" customHeight="1">
      <c r="M14" s="121"/>
      <c r="N14" s="118" t="str">
        <f>Hoja1!E21</f>
        <v>Ingresar 100% de los bienes y elementos adquiridos para los proyectos de inversión en el aplicativo SAI Y SAE en los tiempos estipulados en el contrato evidenciando su trazabilidad</v>
      </c>
      <c r="O14" s="120">
        <f>Hoja1!O21</f>
        <v>1</v>
      </c>
      <c r="P14" s="120">
        <f>Hoja1!P21</f>
        <v>1</v>
      </c>
      <c r="Q14" s="120">
        <f>Hoja1!Q21</f>
        <v>1</v>
      </c>
      <c r="R14" s="120">
        <f>Hoja1!U21</f>
        <v>1</v>
      </c>
      <c r="S14" s="120">
        <f>Hoja1!V21</f>
        <v>1</v>
      </c>
      <c r="T14" s="120">
        <f>Hoja1!W21</f>
        <v>1</v>
      </c>
    </row>
    <row r="15" spans="13:20" ht="74.25" customHeight="1">
      <c r="M15" s="121"/>
      <c r="N15" s="118" t="str">
        <f>Hoja1!E22</f>
        <v>Legalizar el 100% de la entrega de los bienes y elementos adquiridos para proyectos de inversión en un término no superior a 30 días evidenciando su trazabilidad</v>
      </c>
      <c r="O15" s="120">
        <f>Hoja1!O22</f>
        <v>1</v>
      </c>
      <c r="P15" s="120">
        <f>Hoja1!P22</f>
        <v>1</v>
      </c>
      <c r="Q15" s="120">
        <f>Hoja1!Q22</f>
        <v>1</v>
      </c>
      <c r="R15" s="120">
        <f>Hoja1!U22</f>
        <v>1</v>
      </c>
      <c r="S15" s="120">
        <f>Hoja1!V22</f>
        <v>1</v>
      </c>
      <c r="T15" s="120">
        <f>Hoja1!W22</f>
        <v>1</v>
      </c>
    </row>
    <row r="16" spans="13:20" ht="75" customHeight="1">
      <c r="M16" s="121"/>
      <c r="N16" s="122">
        <f>Hoja1!E23</f>
        <v>0</v>
      </c>
      <c r="O16" s="120">
        <f>Hoja1!O23</f>
        <v>0</v>
      </c>
      <c r="P16" s="120">
        <f>Hoja1!P23</f>
        <v>0</v>
      </c>
      <c r="Q16" s="120">
        <f>Hoja1!Q23</f>
        <v>0</v>
      </c>
      <c r="R16" s="120">
        <f>Hoja1!U23</f>
        <v>0</v>
      </c>
      <c r="S16" s="120">
        <f>Hoja1!V23</f>
        <v>0</v>
      </c>
      <c r="T16" s="120">
        <f>Hoja1!W23</f>
        <v>0</v>
      </c>
    </row>
    <row r="17" spans="13:20" ht="63.75" customHeight="1">
      <c r="M17" s="121"/>
      <c r="N17" s="118" t="str">
        <f>Hoja1!E24</f>
        <v>
Responder 100% de las PQRS de manera integral por régimen de obras, establecimientos de comercio, espacio publico y propiedad horizontal </v>
      </c>
      <c r="O17" s="120">
        <f>Hoja1!O24</f>
        <v>1</v>
      </c>
      <c r="P17" s="120">
        <f>Hoja1!P24</f>
        <v>1</v>
      </c>
      <c r="Q17" s="120">
        <f>Hoja1!Q24</f>
        <v>1</v>
      </c>
      <c r="R17" s="120">
        <f>Hoja1!U24</f>
        <v>1</v>
      </c>
      <c r="S17" s="120">
        <f>Hoja1!V24</f>
        <v>0.75</v>
      </c>
      <c r="T17" s="120">
        <f>Hoja1!W24</f>
        <v>0.75</v>
      </c>
    </row>
    <row r="18" spans="13:20" ht="51" customHeight="1">
      <c r="M18" s="123"/>
      <c r="N18" s="118" t="str">
        <f>Hoja1!E25</f>
        <v>Registrar el 100% de expedientes (ACTIVOS)  del 2015 y años anteriores en el aplicativo SI ACTUA (Previo inventario de expedientes físicos) Establecimientos de comercio</v>
      </c>
      <c r="O18" s="120">
        <f>Hoja1!O25</f>
        <v>0</v>
      </c>
      <c r="P18" s="120">
        <f>Hoja1!P25</f>
        <v>0</v>
      </c>
      <c r="Q18" s="120">
        <f>Hoja1!Q25</f>
      </c>
      <c r="R18" s="120">
        <f>Hoja1!U25</f>
        <v>0</v>
      </c>
      <c r="S18" s="120">
        <f>Hoja1!V25</f>
        <v>1</v>
      </c>
      <c r="T18" s="120">
        <f>Hoja1!W25</f>
        <v>0</v>
      </c>
    </row>
    <row r="19" ht="12.75">
      <c r="N19" s="124"/>
    </row>
    <row r="20" spans="13:20" ht="12.75" customHeight="1">
      <c r="M20" s="113"/>
      <c r="N20" s="220" t="str">
        <f>E3</f>
        <v>GESTIÓN NORMATIVA 
Y JURÍDICA LOCAL</v>
      </c>
      <c r="O20" s="220"/>
      <c r="P20" s="220"/>
      <c r="Q20" s="220"/>
      <c r="R20" s="220"/>
      <c r="S20" s="220"/>
      <c r="T20" s="220"/>
    </row>
    <row r="21" spans="13:20" ht="12.75">
      <c r="M21" s="114"/>
      <c r="N21" s="220"/>
      <c r="O21" s="220"/>
      <c r="P21" s="220"/>
      <c r="Q21" s="220"/>
      <c r="R21" s="220"/>
      <c r="S21" s="220"/>
      <c r="T21" s="220"/>
    </row>
    <row r="22" spans="13:20" ht="38.25">
      <c r="M22" s="115"/>
      <c r="N22" s="116" t="s">
        <v>308</v>
      </c>
      <c r="O22" s="116" t="s">
        <v>309</v>
      </c>
      <c r="P22" s="116" t="s">
        <v>310</v>
      </c>
      <c r="Q22" s="116" t="s">
        <v>311</v>
      </c>
      <c r="R22" s="116" t="s">
        <v>312</v>
      </c>
      <c r="S22" s="116" t="s">
        <v>313</v>
      </c>
      <c r="T22" s="116" t="s">
        <v>314</v>
      </c>
    </row>
    <row r="23" spans="13:20" ht="52.5" customHeight="1">
      <c r="M23" s="121"/>
      <c r="N23" s="118" t="str">
        <f>Hoja1!E29</f>
        <v>Fallar el 20% de las actuaciones administrativas con la primera decisión de fondo  en materia de establecimientos de comercio y espacio publico del 2015 y años anteriores</v>
      </c>
      <c r="O23" s="125">
        <f>Hoja1!O29</f>
        <v>0.05</v>
      </c>
      <c r="P23" s="125">
        <f>Hoja1!P29</f>
        <v>0.05</v>
      </c>
      <c r="Q23" s="120">
        <f>Hoja1!Q29</f>
        <v>1</v>
      </c>
      <c r="R23" s="125">
        <f>Hoja1!U29</f>
        <v>0.2</v>
      </c>
      <c r="S23" s="125">
        <f>Hoja1!V29</f>
        <v>0.1</v>
      </c>
      <c r="T23" s="120">
        <f>Hoja1!W29</f>
        <v>0.5</v>
      </c>
    </row>
    <row r="24" spans="13:20" ht="72.75" customHeight="1">
      <c r="M24" s="121"/>
      <c r="N24" s="118" t="str">
        <f>Hoja1!E34</f>
        <v>Realizar 4 actividades de prevención en materia de obras </v>
      </c>
      <c r="O24" s="125">
        <f>Hoja1!O34</f>
        <v>1</v>
      </c>
      <c r="P24" s="125">
        <f>Hoja1!P34</f>
        <v>1</v>
      </c>
      <c r="Q24" s="120">
        <f>Hoja1!Q34</f>
        <v>1</v>
      </c>
      <c r="R24" s="125">
        <f>Hoja1!U34</f>
        <v>4</v>
      </c>
      <c r="S24" s="125">
        <f>Hoja1!V34</f>
        <v>4</v>
      </c>
      <c r="T24" s="120">
        <f>Hoja1!W34</f>
        <v>1</v>
      </c>
    </row>
    <row r="25" spans="13:20" ht="58.5" customHeight="1">
      <c r="M25" s="121"/>
      <c r="N25" s="118" t="str">
        <f>Hoja1!E35</f>
        <v>Realizar 10 operativos de control al funcionamiento en establecimientos de comercio</v>
      </c>
      <c r="O25" s="126">
        <f>Hoja1!O35</f>
        <v>3</v>
      </c>
      <c r="P25" s="126">
        <f>Hoja1!P35</f>
        <v>4</v>
      </c>
      <c r="Q25" s="120">
        <f>Hoja1!Q35</f>
        <v>1.3333333333333333</v>
      </c>
      <c r="R25" s="126">
        <f>Hoja1!U35</f>
        <v>10</v>
      </c>
      <c r="S25" s="126">
        <f>Hoja1!V35</f>
        <v>11</v>
      </c>
      <c r="T25" s="120">
        <f>Hoja1!W35</f>
        <v>1</v>
      </c>
    </row>
    <row r="26" spans="13:20" ht="39.75" customHeight="1">
      <c r="M26" s="121"/>
      <c r="N26" s="118" t="str">
        <f>Hoja1!E36</f>
        <v>Realizar 4 operativos de control de infracciones en obras y urbanismo</v>
      </c>
      <c r="O26" s="126">
        <f>Hoja1!O36</f>
        <v>1</v>
      </c>
      <c r="P26" s="126">
        <f>Hoja1!P36</f>
        <v>2</v>
      </c>
      <c r="Q26" s="120">
        <f>Hoja1!Q36</f>
        <v>2</v>
      </c>
      <c r="R26" s="126">
        <f>Hoja1!U36</f>
        <v>4</v>
      </c>
      <c r="S26" s="126">
        <f>Hoja1!V36</f>
        <v>5</v>
      </c>
      <c r="T26" s="120">
        <f>Hoja1!W36</f>
        <v>1</v>
      </c>
    </row>
    <row r="27" spans="13:20" ht="37.5" customHeight="1">
      <c r="M27" s="121"/>
      <c r="N27" s="118" t="str">
        <f>Hoja1!E37</f>
        <v>Realizar 4 operativos de control de ocupación  indebida de espacio público</v>
      </c>
      <c r="O27" s="126">
        <f>Hoja1!O37</f>
        <v>1</v>
      </c>
      <c r="P27" s="126">
        <f>Hoja1!P37</f>
        <v>1</v>
      </c>
      <c r="Q27" s="120">
        <f>Hoja1!Q37</f>
        <v>1</v>
      </c>
      <c r="R27" s="126">
        <f>Hoja1!U37</f>
        <v>4</v>
      </c>
      <c r="S27" s="126">
        <f>Hoja1!V37</f>
        <v>7</v>
      </c>
      <c r="T27" s="120">
        <f>Hoja1!W37</f>
        <v>1</v>
      </c>
    </row>
    <row r="28" spans="13:20" ht="42.75" customHeight="1">
      <c r="M28" s="121"/>
      <c r="N28" s="118" t="str">
        <f>Hoja1!E38</f>
        <v>Evitar 50% de las Peticiones y Quejas recibidas por la Secretaría General de Inspecciones  (PQRS, requerimientos recibidos de manera escrita y verbal) que vayan a reparto como acción policiva, mediante acciones de prevención o mediante Orientación directa  
</v>
      </c>
      <c r="O28" s="127">
        <f>Hoja1!O38</f>
        <v>0.35</v>
      </c>
      <c r="P28" s="127">
        <f>Hoja1!P38</f>
        <v>0.75</v>
      </c>
      <c r="Q28" s="120">
        <f>Hoja1!Q38</f>
        <v>2.142857142857143</v>
      </c>
      <c r="R28" s="127">
        <f>Hoja1!U38</f>
        <v>0.5</v>
      </c>
      <c r="S28" s="127">
        <f>Hoja1!V38</f>
        <v>0.75</v>
      </c>
      <c r="T28" s="120">
        <f>Hoja1!W38</f>
        <v>1</v>
      </c>
    </row>
    <row r="29" spans="13:20" ht="50.25" customHeight="1">
      <c r="M29" s="121"/>
      <c r="N29" s="118" t="str">
        <f>Hoja1!E39</f>
        <v>Emitir 60% de las decisiones que pongan fin a las acciones policivas radicadas del 2015 y años anteriores</v>
      </c>
      <c r="O29" s="125">
        <f>Hoja1!O39</f>
        <v>0.15</v>
      </c>
      <c r="P29" s="125">
        <f>Hoja1!P39</f>
        <v>0.24</v>
      </c>
      <c r="Q29" s="120">
        <f>Hoja1!Q39</f>
        <v>1.6</v>
      </c>
      <c r="R29" s="125">
        <f>Hoja1!U39</f>
        <v>0.6</v>
      </c>
      <c r="S29" s="125">
        <f>Hoja1!V39</f>
        <v>0.66</v>
      </c>
      <c r="T29" s="120">
        <f>Hoja1!W39</f>
        <v>1</v>
      </c>
    </row>
    <row r="30" spans="13:20" ht="42" customHeight="1">
      <c r="M30" s="121"/>
      <c r="N30" s="118" t="str">
        <f>Hoja1!E40</f>
        <v>Emitir 50% de las decisiones que pongan fin a las acciones policivas radicadas en el 2016 </v>
      </c>
      <c r="O30" s="125">
        <f>Hoja1!O40</f>
        <v>0.35</v>
      </c>
      <c r="P30" s="125">
        <f>Hoja1!P40</f>
        <v>0.24</v>
      </c>
      <c r="Q30" s="120">
        <f>Hoja1!Q40</f>
        <v>0.6857142857142857</v>
      </c>
      <c r="R30" s="125">
        <f>Hoja1!U40</f>
        <v>0.5</v>
      </c>
      <c r="S30" s="125">
        <f>Hoja1!V40</f>
        <v>0.24</v>
      </c>
      <c r="T30" s="120">
        <f>Hoja1!W40</f>
        <v>0.48</v>
      </c>
    </row>
    <row r="31" spans="13:20" ht="67.5" customHeight="1">
      <c r="M31" s="121"/>
      <c r="N31" s="118" t="str">
        <f>Hoja1!E41</f>
        <v>Lograr en 15 días la realización de la audiencia de conciliación, Secretaría General de las Inspecciones de Policía o Corregidores (tiempo maximo)</v>
      </c>
      <c r="O31" s="126">
        <f>Hoja1!O41</f>
        <v>15</v>
      </c>
      <c r="P31" s="126">
        <f>Hoja1!P41</f>
        <v>15</v>
      </c>
      <c r="Q31" s="120">
        <f>Hoja1!Q41</f>
        <v>1</v>
      </c>
      <c r="R31" s="126">
        <f>Hoja1!U41</f>
        <v>15</v>
      </c>
      <c r="S31" s="126">
        <f>Hoja1!V41</f>
        <v>9.5</v>
      </c>
      <c r="T31" s="120">
        <f>Hoja1!W41</f>
        <v>0.96875</v>
      </c>
    </row>
    <row r="32" spans="13:20" ht="57.75" customHeight="1">
      <c r="M32" s="123"/>
      <c r="N32" s="118" t="str">
        <f>Hoja1!E42</f>
        <v>Evacuar XXX% de los procesos generados por retención de bienes por la ocupación del espacio público</v>
      </c>
      <c r="O32" s="125">
        <f>Hoja1!O42</f>
        <v>0</v>
      </c>
      <c r="P32" s="125">
        <f>Hoja1!P42</f>
        <v>0</v>
      </c>
      <c r="Q32" s="120">
        <f>Hoja1!Q42</f>
      </c>
      <c r="R32" s="125">
        <f>Hoja1!U42</f>
        <v>0</v>
      </c>
      <c r="S32" s="125">
        <f>Hoja1!V42</f>
        <v>0</v>
      </c>
      <c r="T32" s="120">
        <f>Hoja1!W42</f>
        <v>0</v>
      </c>
    </row>
    <row r="35" spans="13:20" ht="26.25" customHeight="1">
      <c r="M35" s="113"/>
      <c r="N35" s="220" t="str">
        <f>F3</f>
        <v>GESTIÓN PARA LA
CONVIVENCIA Y SEGURIDAD
INTEGRAL</v>
      </c>
      <c r="O35" s="220"/>
      <c r="P35" s="220"/>
      <c r="Q35" s="220"/>
      <c r="R35" s="220"/>
      <c r="S35" s="220"/>
      <c r="T35" s="220"/>
    </row>
    <row r="36" spans="13:20" ht="24.75" customHeight="1">
      <c r="M36" s="114"/>
      <c r="N36" s="220"/>
      <c r="O36" s="220"/>
      <c r="P36" s="220"/>
      <c r="Q36" s="220"/>
      <c r="R36" s="220"/>
      <c r="S36" s="220"/>
      <c r="T36" s="220"/>
    </row>
    <row r="37" spans="13:20" ht="38.25">
      <c r="M37" s="115"/>
      <c r="N37" s="116" t="s">
        <v>308</v>
      </c>
      <c r="O37" s="116" t="s">
        <v>309</v>
      </c>
      <c r="P37" s="116" t="s">
        <v>310</v>
      </c>
      <c r="Q37" s="116" t="s">
        <v>311</v>
      </c>
      <c r="R37" s="116" t="s">
        <v>312</v>
      </c>
      <c r="S37" s="116" t="s">
        <v>313</v>
      </c>
      <c r="T37" s="116" t="s">
        <v>314</v>
      </c>
    </row>
    <row r="38" spans="13:20" ht="65.25" customHeight="1">
      <c r="M38" s="128"/>
      <c r="N38" s="118" t="str">
        <f>Hoja1!E44</f>
        <v>Motivar a 450 personas para que cuenten con herramientas en el manejo adecuado de los conflictos</v>
      </c>
      <c r="O38" s="129">
        <f>Hoja1!O44</f>
        <v>150</v>
      </c>
      <c r="P38" s="129">
        <f>Hoja1!P44</f>
        <v>114</v>
      </c>
      <c r="Q38" s="120">
        <f>Hoja1!Q44</f>
        <v>0.76</v>
      </c>
      <c r="R38" s="129">
        <f>Hoja1!U44</f>
        <v>450</v>
      </c>
      <c r="S38" s="129">
        <f>Hoja1!V44</f>
        <v>313</v>
      </c>
      <c r="T38" s="120">
        <f>Hoja1!W44</f>
        <v>0.6955555555555556</v>
      </c>
    </row>
    <row r="39" spans="13:20" ht="63" customHeight="1">
      <c r="M39" s="130"/>
      <c r="N39" s="118" t="str">
        <f>Hoja1!E45</f>
        <v>Realizar 50 acompañamientos a procesos sociales de los AVCC  para mejorar los servicios prestados a la comunidad</v>
      </c>
      <c r="O39" s="129">
        <f>Hoja1!O45</f>
        <v>10</v>
      </c>
      <c r="P39" s="129">
        <f>Hoja1!P45</f>
        <v>17</v>
      </c>
      <c r="Q39" s="120">
        <f>Hoja1!Q45</f>
        <v>1.7</v>
      </c>
      <c r="R39" s="129">
        <f>Hoja1!U45</f>
        <v>50</v>
      </c>
      <c r="S39" s="129">
        <f>Hoja1!V45</f>
        <v>48</v>
      </c>
      <c r="T39" s="120">
        <f>Hoja1!W45</f>
        <v>0.96</v>
      </c>
    </row>
    <row r="40" spans="13:20" ht="49.5" customHeight="1">
      <c r="M40" s="130"/>
      <c r="N40" s="118" t="str">
        <f>Hoja1!E46</f>
        <v>Alcanzar el 85% en el nivel de satisfacción del servicio de todo el proceso de mediación institucional</v>
      </c>
      <c r="O40" s="125">
        <f>Hoja1!O46</f>
        <v>0.85</v>
      </c>
      <c r="P40" s="125">
        <f>Hoja1!P46</f>
        <v>0.94</v>
      </c>
      <c r="Q40" s="120">
        <f>Hoja1!Q46</f>
        <v>1.1058823529411765</v>
      </c>
      <c r="R40" s="125">
        <f>Hoja1!U46</f>
        <v>0.85</v>
      </c>
      <c r="S40" s="125">
        <f>Hoja1!V46</f>
        <v>0.71</v>
      </c>
      <c r="T40" s="120">
        <f>Hoja1!W46</f>
        <v>0.8352941176470589</v>
      </c>
    </row>
    <row r="41" spans="13:20" ht="40.5" customHeight="1">
      <c r="M41" s="130"/>
      <c r="N41" s="118" t="str">
        <f>Hoja1!E47</f>
        <v>Realizar 12 actividades orientadas a la prevención de la conflictividad de cada localidad </v>
      </c>
      <c r="O41" s="129">
        <f>Hoja1!O47</f>
        <v>3</v>
      </c>
      <c r="P41" s="129">
        <f>Hoja1!P47</f>
        <v>5</v>
      </c>
      <c r="Q41" s="120">
        <f>Hoja1!Q47</f>
        <v>1.6666666666666667</v>
      </c>
      <c r="R41" s="129">
        <f>Hoja1!U47</f>
        <v>12</v>
      </c>
      <c r="S41" s="129">
        <f>Hoja1!V47</f>
        <v>8</v>
      </c>
      <c r="T41" s="120">
        <f>Hoja1!W47</f>
        <v>0.6666666666666666</v>
      </c>
    </row>
    <row r="42" spans="13:20" ht="52.5" customHeight="1">
      <c r="M42" s="130"/>
      <c r="N42" s="118" t="str">
        <f>Hoja1!E50</f>
        <v>Realizar 3 acciones de sensibilización para el acatamiento voluntario en normas de convivencia
</v>
      </c>
      <c r="O42" s="129">
        <f>Hoja1!O50</f>
        <v>0</v>
      </c>
      <c r="P42" s="129">
        <f>Hoja1!P50</f>
        <v>0</v>
      </c>
      <c r="Q42" s="120">
        <f>Hoja1!Q50</f>
      </c>
      <c r="R42" s="129">
        <f>Hoja1!U50</f>
        <v>0</v>
      </c>
      <c r="S42" s="129">
        <f>Hoja1!V50</f>
        <v>2</v>
      </c>
      <c r="T42" s="120">
        <f>Hoja1!W50</f>
        <v>0</v>
      </c>
    </row>
    <row r="43" spans="13:20" ht="42" customHeight="1">
      <c r="M43" s="130"/>
      <c r="N43" s="118" t="str">
        <f>Hoja1!E51</f>
        <v>Formular 1 PICS local con base en el PICS distrital debidamente aprobado por el consejo local de seguridad</v>
      </c>
      <c r="O43" s="129">
        <f>Hoja1!O51</f>
        <v>1</v>
      </c>
      <c r="P43" s="129">
        <f>Hoja1!P51</f>
        <v>1</v>
      </c>
      <c r="Q43" s="120">
        <f>Hoja1!Q51</f>
        <v>1</v>
      </c>
      <c r="R43" s="129">
        <f>Hoja1!U51</f>
        <v>1</v>
      </c>
      <c r="S43" s="129">
        <f>Hoja1!V51</f>
        <v>1</v>
      </c>
      <c r="T43" s="120">
        <f>Hoja1!W51</f>
        <v>1</v>
      </c>
    </row>
    <row r="44" spans="13:20" ht="48" customHeight="1">
      <c r="M44" s="130"/>
      <c r="N44" s="118" t="str">
        <f>Hoja1!E52</f>
        <v>Implementar el 100% de las acciones del plan de acción de convivencia y seguridad de la vigencia 2015</v>
      </c>
      <c r="O44" s="129">
        <f>Hoja1!O52</f>
        <v>0.75</v>
      </c>
      <c r="P44" s="129">
        <f>Hoja1!P52</f>
        <v>0.25</v>
      </c>
      <c r="Q44" s="120">
        <f>Hoja1!Q52</f>
        <v>0.3333333333333333</v>
      </c>
      <c r="R44" s="129">
        <f>Hoja1!U52</f>
        <v>1</v>
      </c>
      <c r="S44" s="129">
        <f>Hoja1!V52</f>
        <v>0</v>
      </c>
      <c r="T44" s="120">
        <f>Hoja1!W52</f>
        <v>0</v>
      </c>
    </row>
    <row r="45" spans="13:20" ht="61.5" customHeight="1">
      <c r="M45" s="130"/>
      <c r="N45" s="118" t="str">
        <f>Hoja1!E53</f>
        <v>Implementar el 100 % de las acciones del plan de acción del Consejo Local de Gestión del Riesgo y Cambio Climático
</v>
      </c>
      <c r="O45" s="125">
        <f>Hoja1!O53</f>
        <v>0</v>
      </c>
      <c r="P45" s="125">
        <f>Hoja1!P53</f>
        <v>0.7</v>
      </c>
      <c r="Q45" s="120">
        <f>Hoja1!Q53</f>
      </c>
      <c r="R45" s="125">
        <f>Hoja1!U53</f>
        <v>0</v>
      </c>
      <c r="S45" s="125">
        <f>Hoja1!V53</f>
        <v>0.1</v>
      </c>
      <c r="T45" s="120">
        <f>Hoja1!W53</f>
        <v>0</v>
      </c>
    </row>
    <row r="48" spans="13:20" ht="24" customHeight="1">
      <c r="M48" s="113"/>
      <c r="N48" s="220" t="str">
        <f>G3</f>
        <v>GESTIÓN PARA 
EL DESARROLLO LOCAL</v>
      </c>
      <c r="O48" s="220"/>
      <c r="P48" s="220"/>
      <c r="Q48" s="220"/>
      <c r="R48" s="220"/>
      <c r="S48" s="220"/>
      <c r="T48" s="220"/>
    </row>
    <row r="49" spans="13:20" ht="12.75" customHeight="1">
      <c r="M49" s="114"/>
      <c r="N49" s="220"/>
      <c r="O49" s="220"/>
      <c r="P49" s="220"/>
      <c r="Q49" s="220"/>
      <c r="R49" s="220"/>
      <c r="S49" s="220"/>
      <c r="T49" s="220"/>
    </row>
    <row r="50" spans="13:20" ht="38.25">
      <c r="M50" s="115"/>
      <c r="N50" s="116" t="s">
        <v>308</v>
      </c>
      <c r="O50" s="116" t="s">
        <v>309</v>
      </c>
      <c r="P50" s="116" t="s">
        <v>310</v>
      </c>
      <c r="Q50" s="116" t="s">
        <v>311</v>
      </c>
      <c r="R50" s="116" t="s">
        <v>312</v>
      </c>
      <c r="S50" s="116" t="s">
        <v>313</v>
      </c>
      <c r="T50" s="116" t="s">
        <v>314</v>
      </c>
    </row>
    <row r="51" spans="13:20" ht="41.25" customHeight="1">
      <c r="M51" s="131"/>
      <c r="N51" s="118" t="str">
        <f>Hoja1!E55</f>
        <v>Lograr 90% de avance del cumplimiento físico en el plan de desarrollo</v>
      </c>
      <c r="O51" s="132">
        <f>Hoja1!O55</f>
        <v>0.83</v>
      </c>
      <c r="P51" s="132">
        <f>Hoja1!P55</f>
        <v>0.76</v>
      </c>
      <c r="Q51" s="120">
        <f>Hoja1!Q55</f>
        <v>0.9156626506024097</v>
      </c>
      <c r="R51" s="132">
        <f>Hoja1!U55</f>
        <v>0.9</v>
      </c>
      <c r="S51" s="132">
        <f>Hoja1!V55</f>
        <v>0.76</v>
      </c>
      <c r="T51" s="120">
        <f>Hoja1!W55</f>
        <v>0.8444444444444444</v>
      </c>
    </row>
    <row r="52" spans="13:20" ht="36.75" customHeight="1">
      <c r="M52" s="133"/>
      <c r="N52" s="118" t="str">
        <f>Hoja1!E56</f>
        <v>Lograr que 40%  de las entidades participen en el ejercicio ISO 18091  en la mesa de entrega de evidencias  </v>
      </c>
      <c r="O52" s="134">
        <f>Hoja1!O56</f>
        <v>0</v>
      </c>
      <c r="P52" s="134">
        <f>Hoja1!P56</f>
        <v>0</v>
      </c>
      <c r="Q52" s="120">
        <f>Hoja1!Q56</f>
      </c>
      <c r="R52" s="134">
        <f>Hoja1!U56</f>
        <v>0.4</v>
      </c>
      <c r="S52" s="134">
        <f>Hoja1!V56</f>
        <v>0</v>
      </c>
      <c r="T52" s="120">
        <f>Hoja1!W56</f>
        <v>0</v>
      </c>
    </row>
    <row r="53" spans="13:20" ht="57" customHeight="1">
      <c r="M53" s="135"/>
      <c r="N53" s="118" t="str">
        <f>Hoja1!E57</f>
        <v>Aumentar en un 50% el porcentaje de indicadores en verde de la vigencia 2016 en comparación con la vigencia 2015 o de la vigencia anterior que cuente con información. lo anterior, en el marco del ejercicio de la norma ISO 18091</v>
      </c>
      <c r="O53" s="134">
        <f>Hoja1!O57</f>
        <v>0</v>
      </c>
      <c r="P53" s="134">
        <f>Hoja1!P57</f>
        <v>0</v>
      </c>
      <c r="Q53" s="120">
        <f>Hoja1!Q57</f>
      </c>
      <c r="R53" s="134">
        <f>Hoja1!U57</f>
        <v>0.5</v>
      </c>
      <c r="S53" s="134">
        <f>Hoja1!V57</f>
        <v>0</v>
      </c>
      <c r="T53" s="120">
        <f>Hoja1!W57</f>
        <v>0</v>
      </c>
    </row>
    <row r="56" spans="13:20" ht="15.75" customHeight="1">
      <c r="M56" s="113"/>
      <c r="N56" s="220" t="str">
        <f>H3</f>
        <v>AGENCIAMIENTO DE LA 
POLÍTICA PÚBLICA</v>
      </c>
      <c r="O56" s="220"/>
      <c r="P56" s="220"/>
      <c r="Q56" s="220"/>
      <c r="R56" s="220"/>
      <c r="S56" s="220"/>
      <c r="T56" s="220"/>
    </row>
    <row r="57" spans="13:20" ht="16.5" customHeight="1">
      <c r="M57" s="114"/>
      <c r="N57" s="220"/>
      <c r="O57" s="220"/>
      <c r="P57" s="220"/>
      <c r="Q57" s="220"/>
      <c r="R57" s="220"/>
      <c r="S57" s="220"/>
      <c r="T57" s="220"/>
    </row>
    <row r="58" spans="13:20" ht="38.25" customHeight="1">
      <c r="M58" s="115"/>
      <c r="N58" s="116" t="s">
        <v>308</v>
      </c>
      <c r="O58" s="116" t="s">
        <v>309</v>
      </c>
      <c r="P58" s="116" t="s">
        <v>310</v>
      </c>
      <c r="Q58" s="116" t="s">
        <v>311</v>
      </c>
      <c r="R58" s="116" t="s">
        <v>312</v>
      </c>
      <c r="S58" s="116" t="s">
        <v>313</v>
      </c>
      <c r="T58" s="116" t="s">
        <v>314</v>
      </c>
    </row>
    <row r="59" spans="13:20" ht="39.75" customHeight="1">
      <c r="M59" s="131"/>
      <c r="N59" s="118">
        <f>Hoja1!E59</f>
        <v>0</v>
      </c>
      <c r="O59" s="119">
        <f>Hoja1!O59</f>
        <v>0</v>
      </c>
      <c r="P59" s="119">
        <f>Hoja1!P59</f>
        <v>0</v>
      </c>
      <c r="Q59" s="120">
        <f>Hoja1!Q59</f>
        <v>0</v>
      </c>
      <c r="R59" s="119">
        <f>Hoja1!U59</f>
        <v>0</v>
      </c>
      <c r="S59" s="119">
        <f>Hoja1!V59</f>
        <v>0</v>
      </c>
      <c r="T59" s="120">
        <f>Hoja1!W59</f>
        <v>0</v>
      </c>
    </row>
    <row r="60" spans="13:20" ht="41.25" customHeight="1">
      <c r="M60" s="133"/>
      <c r="N60" s="118" t="str">
        <f>Hoja1!E60</f>
        <v>Elaborar 1 plan de acción en el primer trimestre para la vigencia 2016</v>
      </c>
      <c r="O60" s="119">
        <f>Hoja1!O60</f>
        <v>0</v>
      </c>
      <c r="P60" s="119">
        <f>Hoja1!P60</f>
        <v>0</v>
      </c>
      <c r="Q60" s="120">
        <f>Hoja1!Q60</f>
      </c>
      <c r="R60" s="119">
        <f>Hoja1!U60</f>
        <v>1</v>
      </c>
      <c r="S60" s="119">
        <f>Hoja1!V60</f>
        <v>1</v>
      </c>
      <c r="T60" s="120">
        <f>Hoja1!W60</f>
        <v>1</v>
      </c>
    </row>
    <row r="61" spans="13:20" ht="59.25" customHeight="1">
      <c r="M61" s="135"/>
      <c r="N61" s="118">
        <f>Hoja1!E61</f>
        <v>0</v>
      </c>
      <c r="O61" s="119">
        <f>Hoja1!O61</f>
        <v>0</v>
      </c>
      <c r="P61" s="119">
        <f>Hoja1!P61</f>
        <v>0</v>
      </c>
      <c r="Q61" s="120">
        <f>Hoja1!Q61</f>
        <v>0</v>
      </c>
      <c r="R61" s="119">
        <f>Hoja1!U61</f>
        <v>0</v>
      </c>
      <c r="S61" s="119">
        <f>Hoja1!V61</f>
        <v>0</v>
      </c>
      <c r="T61" s="120">
        <f>Hoja1!W61</f>
        <v>0</v>
      </c>
    </row>
    <row r="64" spans="13:20" ht="12.75">
      <c r="M64" s="221" t="str">
        <f>C3</f>
        <v>GESTIÓN DE 
COMUNICACIONES</v>
      </c>
      <c r="N64" s="221"/>
      <c r="O64" s="221"/>
      <c r="P64" s="221"/>
      <c r="Q64" s="221"/>
      <c r="R64" s="221"/>
      <c r="S64" s="221"/>
      <c r="T64" s="221"/>
    </row>
    <row r="65" spans="13:20" ht="12.75">
      <c r="M65" s="221"/>
      <c r="N65" s="221"/>
      <c r="O65" s="221"/>
      <c r="P65" s="221"/>
      <c r="Q65" s="221"/>
      <c r="R65" s="221"/>
      <c r="S65" s="221"/>
      <c r="T65" s="221"/>
    </row>
    <row r="66" spans="13:20" ht="38.25">
      <c r="M66" s="115"/>
      <c r="N66" s="116" t="s">
        <v>308</v>
      </c>
      <c r="O66" s="116" t="s">
        <v>309</v>
      </c>
      <c r="P66" s="116" t="s">
        <v>310</v>
      </c>
      <c r="Q66" s="116" t="s">
        <v>311</v>
      </c>
      <c r="R66" s="116" t="s">
        <v>312</v>
      </c>
      <c r="S66" s="116" t="s">
        <v>313</v>
      </c>
      <c r="T66" s="116" t="s">
        <v>314</v>
      </c>
    </row>
    <row r="67" spans="13:20" ht="49.5" customHeight="1">
      <c r="M67" s="218" t="s">
        <v>315</v>
      </c>
      <c r="N67" s="118" t="str">
        <f>Hoja1!E12</f>
        <v>Realizar 8 campañas comunicativas orientadas a difundir los servicios institucionales y promover el control social. (Meta nivel local)</v>
      </c>
      <c r="O67" s="119">
        <f>Hoja1!O12</f>
        <v>2</v>
      </c>
      <c r="P67" s="119">
        <f>Hoja1!P12</f>
        <v>5</v>
      </c>
      <c r="Q67" s="120">
        <f>Hoja1!Q12</f>
        <v>2.5</v>
      </c>
      <c r="R67" s="119">
        <f>Hoja1!U12</f>
        <v>8</v>
      </c>
      <c r="S67" s="119">
        <f>Hoja1!V12</f>
        <v>14</v>
      </c>
      <c r="T67" s="120">
        <f>Hoja1!W12</f>
        <v>1</v>
      </c>
    </row>
    <row r="68" spans="13:20" ht="84.75" customHeight="1">
      <c r="M68" s="218" t="s">
        <v>316</v>
      </c>
      <c r="N68" s="118" t="str">
        <f>Hoja1!E13</f>
        <v>Formular 1 plan de comunicaciones para la generación, acceso y democratización de la información soporte para la toma de decisiones de la entidad. (Meta nivel local).</v>
      </c>
      <c r="O68" s="119">
        <f>Hoja1!O13</f>
        <v>0</v>
      </c>
      <c r="P68" s="119">
        <f>Hoja1!P13</f>
        <v>1</v>
      </c>
      <c r="Q68" s="120">
        <f>Hoja1!Q13</f>
      </c>
      <c r="R68" s="119">
        <f>Hoja1!U13</f>
        <v>1</v>
      </c>
      <c r="S68" s="119">
        <f>Hoja1!V13</f>
        <v>3</v>
      </c>
      <c r="T68" s="120">
        <f>Hoja1!W13</f>
        <v>1</v>
      </c>
    </row>
    <row r="69" spans="13:20" ht="60" customHeight="1">
      <c r="M69" s="218" t="s">
        <v>316</v>
      </c>
      <c r="N69" s="118" t="str">
        <f>Hoja1!E14</f>
        <v>Formular 12 estrategias de comunicación externa  e interna para la entidad. (Meta nivel local).</v>
      </c>
      <c r="O69" s="119">
        <f>Hoja1!O14</f>
        <v>3</v>
      </c>
      <c r="P69" s="119">
        <f>Hoja1!P14</f>
        <v>12</v>
      </c>
      <c r="Q69" s="120">
        <f>Hoja1!Q14</f>
        <v>4</v>
      </c>
      <c r="R69" s="119">
        <f>Hoja1!U14</f>
        <v>12</v>
      </c>
      <c r="S69" s="119">
        <f>Hoja1!V14</f>
        <v>25</v>
      </c>
      <c r="T69" s="120">
        <f>Hoja1!W14</f>
        <v>1</v>
      </c>
    </row>
  </sheetData>
  <sheetProtection selectLockedCells="1" selectUnlockedCells="1"/>
  <mergeCells count="7">
    <mergeCell ref="M67:M69"/>
    <mergeCell ref="N6:T7"/>
    <mergeCell ref="N20:T21"/>
    <mergeCell ref="N35:T36"/>
    <mergeCell ref="N48:T49"/>
    <mergeCell ref="N56:T57"/>
    <mergeCell ref="M64:T65"/>
  </mergeCells>
  <conditionalFormatting sqref="T9:T18">
    <cfRule type="cellIs" priority="1" dxfId="2" operator="between" stopIfTrue="1">
      <formula>0.9</formula>
      <formula>1.05</formula>
    </cfRule>
    <cfRule type="cellIs" priority="2" dxfId="1" operator="between" stopIfTrue="1">
      <formula>0.7</formula>
      <formula>0.899</formula>
    </cfRule>
    <cfRule type="cellIs" priority="3" dxfId="0" operator="between" stopIfTrue="1">
      <formula>0</formula>
      <formula>0.6999</formula>
    </cfRule>
  </conditionalFormatting>
  <conditionalFormatting sqref="T23">
    <cfRule type="cellIs" priority="4" dxfId="2" operator="between" stopIfTrue="1">
      <formula>0.9</formula>
      <formula>1.05</formula>
    </cfRule>
    <cfRule type="cellIs" priority="5" dxfId="1" operator="between" stopIfTrue="1">
      <formula>0.7</formula>
      <formula>0.899</formula>
    </cfRule>
    <cfRule type="cellIs" priority="6" dxfId="0" operator="between" stopIfTrue="1">
      <formula>0</formula>
      <formula>0.6999</formula>
    </cfRule>
  </conditionalFormatting>
  <conditionalFormatting sqref="T24">
    <cfRule type="cellIs" priority="7" dxfId="2" operator="between" stopIfTrue="1">
      <formula>0.9</formula>
      <formula>1.05</formula>
    </cfRule>
    <cfRule type="cellIs" priority="8" dxfId="1" operator="between" stopIfTrue="1">
      <formula>0.7</formula>
      <formula>0.899</formula>
    </cfRule>
    <cfRule type="cellIs" priority="9" dxfId="0" operator="between" stopIfTrue="1">
      <formula>0</formula>
      <formula>0.6999</formula>
    </cfRule>
  </conditionalFormatting>
  <conditionalFormatting sqref="T25">
    <cfRule type="cellIs" priority="10" dxfId="2" operator="between" stopIfTrue="1">
      <formula>0.9</formula>
      <formula>1.05</formula>
    </cfRule>
    <cfRule type="cellIs" priority="11" dxfId="1" operator="between" stopIfTrue="1">
      <formula>0.7</formula>
      <formula>0.899</formula>
    </cfRule>
    <cfRule type="cellIs" priority="12" dxfId="0" operator="between" stopIfTrue="1">
      <formula>0</formula>
      <formula>0.6999</formula>
    </cfRule>
  </conditionalFormatting>
  <conditionalFormatting sqref="T26">
    <cfRule type="cellIs" priority="13" dxfId="2" operator="between" stopIfTrue="1">
      <formula>0.9</formula>
      <formula>1.05</formula>
    </cfRule>
    <cfRule type="cellIs" priority="14" dxfId="1" operator="between" stopIfTrue="1">
      <formula>0.7</formula>
      <formula>0.899</formula>
    </cfRule>
    <cfRule type="cellIs" priority="15" dxfId="0" operator="between" stopIfTrue="1">
      <formula>0</formula>
      <formula>0.6999</formula>
    </cfRule>
  </conditionalFormatting>
  <conditionalFormatting sqref="T27">
    <cfRule type="cellIs" priority="16" dxfId="2" operator="between" stopIfTrue="1">
      <formula>0.9</formula>
      <formula>1.05</formula>
    </cfRule>
    <cfRule type="cellIs" priority="17" dxfId="1" operator="between" stopIfTrue="1">
      <formula>0.7</formula>
      <formula>0.899</formula>
    </cfRule>
    <cfRule type="cellIs" priority="18" dxfId="0" operator="between" stopIfTrue="1">
      <formula>0</formula>
      <formula>0.6999</formula>
    </cfRule>
  </conditionalFormatting>
  <conditionalFormatting sqref="T28">
    <cfRule type="cellIs" priority="19" dxfId="2" operator="between" stopIfTrue="1">
      <formula>0.9</formula>
      <formula>1.05</formula>
    </cfRule>
    <cfRule type="cellIs" priority="20" dxfId="1" operator="between" stopIfTrue="1">
      <formula>0.7</formula>
      <formula>0.899</formula>
    </cfRule>
    <cfRule type="cellIs" priority="21" dxfId="0" operator="between" stopIfTrue="1">
      <formula>0</formula>
      <formula>0.6999</formula>
    </cfRule>
  </conditionalFormatting>
  <conditionalFormatting sqref="T29">
    <cfRule type="cellIs" priority="22" dxfId="2" operator="between" stopIfTrue="1">
      <formula>0.9</formula>
      <formula>1.05</formula>
    </cfRule>
    <cfRule type="cellIs" priority="23" dxfId="1" operator="between" stopIfTrue="1">
      <formula>0.7</formula>
      <formula>0.899</formula>
    </cfRule>
    <cfRule type="cellIs" priority="24" dxfId="0" operator="between" stopIfTrue="1">
      <formula>0</formula>
      <formula>0.6999</formula>
    </cfRule>
  </conditionalFormatting>
  <conditionalFormatting sqref="T30">
    <cfRule type="cellIs" priority="25" dxfId="2" operator="between" stopIfTrue="1">
      <formula>0.9</formula>
      <formula>1.05</formula>
    </cfRule>
    <cfRule type="cellIs" priority="26" dxfId="1" operator="between" stopIfTrue="1">
      <formula>0.7</formula>
      <formula>0.899</formula>
    </cfRule>
    <cfRule type="cellIs" priority="27" dxfId="0" operator="between" stopIfTrue="1">
      <formula>0</formula>
      <formula>0.6999</formula>
    </cfRule>
  </conditionalFormatting>
  <conditionalFormatting sqref="T31">
    <cfRule type="cellIs" priority="28" dxfId="2" operator="between" stopIfTrue="1">
      <formula>0.9</formula>
      <formula>1.05</formula>
    </cfRule>
    <cfRule type="cellIs" priority="29" dxfId="1" operator="between" stopIfTrue="1">
      <formula>0.7</formula>
      <formula>0.899</formula>
    </cfRule>
    <cfRule type="cellIs" priority="30" dxfId="0" operator="between" stopIfTrue="1">
      <formula>0</formula>
      <formula>0.6999</formula>
    </cfRule>
  </conditionalFormatting>
  <conditionalFormatting sqref="T32">
    <cfRule type="cellIs" priority="31" dxfId="2" operator="between" stopIfTrue="1">
      <formula>0.9</formula>
      <formula>1.05</formula>
    </cfRule>
    <cfRule type="cellIs" priority="32" dxfId="1" operator="between" stopIfTrue="1">
      <formula>0.7</formula>
      <formula>0.899</formula>
    </cfRule>
    <cfRule type="cellIs" priority="33" dxfId="0" operator="between" stopIfTrue="1">
      <formula>0</formula>
      <formula>0.6999</formula>
    </cfRule>
  </conditionalFormatting>
  <conditionalFormatting sqref="T38">
    <cfRule type="cellIs" priority="34" dxfId="2" operator="between" stopIfTrue="1">
      <formula>0.9</formula>
      <formula>1.05</formula>
    </cfRule>
    <cfRule type="cellIs" priority="35" dxfId="1" operator="between" stopIfTrue="1">
      <formula>0.7</formula>
      <formula>0.899</formula>
    </cfRule>
    <cfRule type="cellIs" priority="36" dxfId="0" operator="between" stopIfTrue="1">
      <formula>0</formula>
      <formula>0.6999</formula>
    </cfRule>
  </conditionalFormatting>
  <conditionalFormatting sqref="T39">
    <cfRule type="cellIs" priority="37" dxfId="2" operator="between" stopIfTrue="1">
      <formula>0.9</formula>
      <formula>1.05</formula>
    </cfRule>
    <cfRule type="cellIs" priority="38" dxfId="1" operator="between" stopIfTrue="1">
      <formula>0.7</formula>
      <formula>0.899</formula>
    </cfRule>
    <cfRule type="cellIs" priority="39" dxfId="0" operator="between" stopIfTrue="1">
      <formula>0</formula>
      <formula>0.6999</formula>
    </cfRule>
  </conditionalFormatting>
  <conditionalFormatting sqref="T40">
    <cfRule type="cellIs" priority="40" dxfId="2" operator="between" stopIfTrue="1">
      <formula>0.9</formula>
      <formula>1.05</formula>
    </cfRule>
    <cfRule type="cellIs" priority="41" dxfId="1" operator="between" stopIfTrue="1">
      <formula>0.7</formula>
      <formula>0.899</formula>
    </cfRule>
    <cfRule type="cellIs" priority="42" dxfId="0" operator="between" stopIfTrue="1">
      <formula>0</formula>
      <formula>0.6999</formula>
    </cfRule>
  </conditionalFormatting>
  <conditionalFormatting sqref="T41">
    <cfRule type="cellIs" priority="43" dxfId="2" operator="between" stopIfTrue="1">
      <formula>0.9</formula>
      <formula>1.05</formula>
    </cfRule>
    <cfRule type="cellIs" priority="44" dxfId="1" operator="between" stopIfTrue="1">
      <formula>0.7</formula>
      <formula>0.899</formula>
    </cfRule>
    <cfRule type="cellIs" priority="45" dxfId="0" operator="between" stopIfTrue="1">
      <formula>0</formula>
      <formula>0.6999</formula>
    </cfRule>
  </conditionalFormatting>
  <conditionalFormatting sqref="T42">
    <cfRule type="cellIs" priority="46" dxfId="2" operator="between" stopIfTrue="1">
      <formula>0.9</formula>
      <formula>1.05</formula>
    </cfRule>
    <cfRule type="cellIs" priority="47" dxfId="1" operator="between" stopIfTrue="1">
      <formula>0.7</formula>
      <formula>0.899</formula>
    </cfRule>
    <cfRule type="cellIs" priority="48" dxfId="0" operator="between" stopIfTrue="1">
      <formula>0</formula>
      <formula>0.6999</formula>
    </cfRule>
  </conditionalFormatting>
  <conditionalFormatting sqref="T43">
    <cfRule type="cellIs" priority="49" dxfId="2" operator="between" stopIfTrue="1">
      <formula>0.9</formula>
      <formula>1.05</formula>
    </cfRule>
    <cfRule type="cellIs" priority="50" dxfId="1" operator="between" stopIfTrue="1">
      <formula>0.7</formula>
      <formula>0.899</formula>
    </cfRule>
    <cfRule type="cellIs" priority="51" dxfId="0" operator="between" stopIfTrue="1">
      <formula>0</formula>
      <formula>0.6999</formula>
    </cfRule>
  </conditionalFormatting>
  <conditionalFormatting sqref="T44">
    <cfRule type="cellIs" priority="52" dxfId="2" operator="between" stopIfTrue="1">
      <formula>0.9</formula>
      <formula>1.05</formula>
    </cfRule>
    <cfRule type="cellIs" priority="53" dxfId="1" operator="between" stopIfTrue="1">
      <formula>0.7</formula>
      <formula>0.899</formula>
    </cfRule>
    <cfRule type="cellIs" priority="54" dxfId="0" operator="between" stopIfTrue="1">
      <formula>0</formula>
      <formula>0.6999</formula>
    </cfRule>
  </conditionalFormatting>
  <conditionalFormatting sqref="T45">
    <cfRule type="cellIs" priority="55" dxfId="2" operator="between" stopIfTrue="1">
      <formula>0.9</formula>
      <formula>1.05</formula>
    </cfRule>
    <cfRule type="cellIs" priority="56" dxfId="1" operator="between" stopIfTrue="1">
      <formula>0.7</formula>
      <formula>0.899</formula>
    </cfRule>
    <cfRule type="cellIs" priority="57" dxfId="0" operator="between" stopIfTrue="1">
      <formula>0</formula>
      <formula>0.6999</formula>
    </cfRule>
  </conditionalFormatting>
  <conditionalFormatting sqref="Q51:Q53">
    <cfRule type="cellIs" priority="58" dxfId="2" operator="between" stopIfTrue="1">
      <formula>0.9</formula>
      <formula>1.05</formula>
    </cfRule>
    <cfRule type="cellIs" priority="59" dxfId="1" operator="between" stopIfTrue="1">
      <formula>0.7</formula>
      <formula>0.899</formula>
    </cfRule>
    <cfRule type="cellIs" priority="60" dxfId="0" operator="between" stopIfTrue="1">
      <formula>0</formula>
      <formula>0.6999</formula>
    </cfRule>
  </conditionalFormatting>
  <conditionalFormatting sqref="T51">
    <cfRule type="cellIs" priority="61" dxfId="2" operator="between" stopIfTrue="1">
      <formula>0.9</formula>
      <formula>1.05</formula>
    </cfRule>
    <cfRule type="cellIs" priority="62" dxfId="1" operator="between" stopIfTrue="1">
      <formula>0.7</formula>
      <formula>0.899</formula>
    </cfRule>
    <cfRule type="cellIs" priority="63" dxfId="0" operator="between" stopIfTrue="1">
      <formula>0</formula>
      <formula>0.6999</formula>
    </cfRule>
  </conditionalFormatting>
  <conditionalFormatting sqref="T52">
    <cfRule type="cellIs" priority="64" dxfId="2" operator="between" stopIfTrue="1">
      <formula>0.9</formula>
      <formula>1.05</formula>
    </cfRule>
    <cfRule type="cellIs" priority="65" dxfId="1" operator="between" stopIfTrue="1">
      <formula>0.7</formula>
      <formula>0.899</formula>
    </cfRule>
    <cfRule type="cellIs" priority="66" dxfId="0" operator="between" stopIfTrue="1">
      <formula>0</formula>
      <formula>0.6999</formula>
    </cfRule>
  </conditionalFormatting>
  <conditionalFormatting sqref="T53">
    <cfRule type="cellIs" priority="67" dxfId="2" operator="between" stopIfTrue="1">
      <formula>0.9</formula>
      <formula>1.05</formula>
    </cfRule>
    <cfRule type="cellIs" priority="68" dxfId="1" operator="between" stopIfTrue="1">
      <formula>0.7</formula>
      <formula>0.899</formula>
    </cfRule>
    <cfRule type="cellIs" priority="69" dxfId="0" operator="between" stopIfTrue="1">
      <formula>0</formula>
      <formula>0.6999</formula>
    </cfRule>
  </conditionalFormatting>
  <conditionalFormatting sqref="Q59:Q61">
    <cfRule type="cellIs" priority="70" dxfId="2" operator="between" stopIfTrue="1">
      <formula>0.9</formula>
      <formula>1.05</formula>
    </cfRule>
    <cfRule type="cellIs" priority="71" dxfId="1" operator="between" stopIfTrue="1">
      <formula>0.7</formula>
      <formula>0.899</formula>
    </cfRule>
    <cfRule type="cellIs" priority="72" dxfId="0" operator="between" stopIfTrue="1">
      <formula>0</formula>
      <formula>0.6999</formula>
    </cfRule>
  </conditionalFormatting>
  <conditionalFormatting sqref="T59">
    <cfRule type="cellIs" priority="73" dxfId="2" operator="between" stopIfTrue="1">
      <formula>0.9</formula>
      <formula>1.05</formula>
    </cfRule>
    <cfRule type="cellIs" priority="74" dxfId="1" operator="between" stopIfTrue="1">
      <formula>0.7</formula>
      <formula>0.899</formula>
    </cfRule>
    <cfRule type="cellIs" priority="75" dxfId="0" operator="between" stopIfTrue="1">
      <formula>0</formula>
      <formula>0.6999</formula>
    </cfRule>
  </conditionalFormatting>
  <conditionalFormatting sqref="T60">
    <cfRule type="cellIs" priority="76" dxfId="2" operator="between" stopIfTrue="1">
      <formula>0.9</formula>
      <formula>1.05</formula>
    </cfRule>
    <cfRule type="cellIs" priority="77" dxfId="1" operator="between" stopIfTrue="1">
      <formula>0.7</formula>
      <formula>0.899</formula>
    </cfRule>
    <cfRule type="cellIs" priority="78" dxfId="0" operator="between" stopIfTrue="1">
      <formula>0</formula>
      <formula>0.6999</formula>
    </cfRule>
  </conditionalFormatting>
  <conditionalFormatting sqref="T61">
    <cfRule type="cellIs" priority="79" dxfId="2" operator="between" stopIfTrue="1">
      <formula>0.9</formula>
      <formula>1.05</formula>
    </cfRule>
    <cfRule type="cellIs" priority="80" dxfId="1" operator="between" stopIfTrue="1">
      <formula>0.7</formula>
      <formula>0.899</formula>
    </cfRule>
    <cfRule type="cellIs" priority="81" dxfId="0" operator="between" stopIfTrue="1">
      <formula>0</formula>
      <formula>0.6999</formula>
    </cfRule>
  </conditionalFormatting>
  <conditionalFormatting sqref="Q67:Q69">
    <cfRule type="cellIs" priority="82" dxfId="2" operator="between" stopIfTrue="1">
      <formula>0.9</formula>
      <formula>1.05</formula>
    </cfRule>
    <cfRule type="cellIs" priority="83" dxfId="1" operator="between" stopIfTrue="1">
      <formula>0.7</formula>
      <formula>0.899</formula>
    </cfRule>
    <cfRule type="cellIs" priority="84" dxfId="0" operator="between" stopIfTrue="1">
      <formula>0</formula>
      <formula>0.6999</formula>
    </cfRule>
  </conditionalFormatting>
  <conditionalFormatting sqref="T67">
    <cfRule type="cellIs" priority="85" dxfId="2" operator="between" stopIfTrue="1">
      <formula>0.9</formula>
      <formula>1.05</formula>
    </cfRule>
    <cfRule type="cellIs" priority="86" dxfId="1" operator="between" stopIfTrue="1">
      <formula>0.7</formula>
      <formula>0.899</formula>
    </cfRule>
    <cfRule type="cellIs" priority="87" dxfId="0" operator="between" stopIfTrue="1">
      <formula>0</formula>
      <formula>0.6999</formula>
    </cfRule>
  </conditionalFormatting>
  <conditionalFormatting sqref="T68">
    <cfRule type="cellIs" priority="88" dxfId="2" operator="between" stopIfTrue="1">
      <formula>0.9</formula>
      <formula>1.05</formula>
    </cfRule>
    <cfRule type="cellIs" priority="89" dxfId="1" operator="between" stopIfTrue="1">
      <formula>0.7</formula>
      <formula>0.899</formula>
    </cfRule>
    <cfRule type="cellIs" priority="90" dxfId="0" operator="between" stopIfTrue="1">
      <formula>0</formula>
      <formula>0.6999</formula>
    </cfRule>
  </conditionalFormatting>
  <conditionalFormatting sqref="T69">
    <cfRule type="cellIs" priority="91" dxfId="2" operator="between" stopIfTrue="1">
      <formula>0.9</formula>
      <formula>1.05</formula>
    </cfRule>
    <cfRule type="cellIs" priority="92" dxfId="1" operator="between" stopIfTrue="1">
      <formula>0.7</formula>
      <formula>0.899</formula>
    </cfRule>
    <cfRule type="cellIs" priority="93" dxfId="0" operator="between" stopIfTrue="1">
      <formula>0</formula>
      <formula>0.6999</formula>
    </cfRule>
  </conditionalFormatting>
  <conditionalFormatting sqref="Q9:Q18">
    <cfRule type="cellIs" priority="94" dxfId="2" operator="between" stopIfTrue="1">
      <formula>0.9</formula>
      <formula>1.05</formula>
    </cfRule>
    <cfRule type="cellIs" priority="95" dxfId="1" operator="between" stopIfTrue="1">
      <formula>0.7</formula>
      <formula>0.899</formula>
    </cfRule>
    <cfRule type="cellIs" priority="96" dxfId="0" operator="between" stopIfTrue="1">
      <formula>0</formula>
      <formula>0.6999</formula>
    </cfRule>
  </conditionalFormatting>
  <conditionalFormatting sqref="Q38:Q45">
    <cfRule type="cellIs" priority="97" dxfId="2" operator="between" stopIfTrue="1">
      <formula>0.9</formula>
      <formula>1.05</formula>
    </cfRule>
    <cfRule type="cellIs" priority="98" dxfId="1" operator="between" stopIfTrue="1">
      <formula>0.7</formula>
      <formula>0.899</formula>
    </cfRule>
    <cfRule type="cellIs" priority="99" dxfId="0" operator="between" stopIfTrue="1">
      <formula>0</formula>
      <formula>0.6999</formula>
    </cfRule>
  </conditionalFormatting>
  <conditionalFormatting sqref="Q23:Q32">
    <cfRule type="cellIs" priority="100" dxfId="2" operator="between" stopIfTrue="1">
      <formula>0.9</formula>
      <formula>1.05</formula>
    </cfRule>
    <cfRule type="cellIs" priority="101" dxfId="1" operator="between" stopIfTrue="1">
      <formula>0.7</formula>
      <formula>0.899</formula>
    </cfRule>
    <cfRule type="cellIs" priority="102" dxfId="0" operator="between" stopIfTrue="1">
      <formula>0</formula>
      <formula>0.6999</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65" zoomScaleNormal="65"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apolo</dc:creator>
  <cp:keywords/>
  <dc:description/>
  <cp:lastModifiedBy>Oscar</cp:lastModifiedBy>
  <dcterms:created xsi:type="dcterms:W3CDTF">2016-06-07T17:58:27Z</dcterms:created>
  <dcterms:modified xsi:type="dcterms:W3CDTF">2017-03-06T11:07:09Z</dcterms:modified>
  <cp:category/>
  <cp:version/>
  <cp:contentType/>
  <cp:contentStatus/>
</cp:coreProperties>
</file>