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15" windowHeight="6480" tabRatio="725" firstSheet="1" activeTab="1"/>
  </bookViews>
  <sheets>
    <sheet name="Hoja2" sheetId="1" state="hidden" r:id="rId1"/>
    <sheet name="PLAN DE GESTIÓN  II TRIM" sheetId="2" r:id="rId2"/>
  </sheets>
  <externalReferences>
    <externalReference r:id="rId5"/>
  </externalReferences>
  <definedNames>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'[1]Hoja2'!$C$6:$C$9</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fullCalcOnLoad="1"/>
</workbook>
</file>

<file path=xl/sharedStrings.xml><?xml version="1.0" encoding="utf-8"?>
<sst xmlns="http://schemas.openxmlformats.org/spreadsheetml/2006/main" count="827" uniqueCount="521">
  <si>
    <t>SECRETARIA DISTRITAL DE GOBIERNO</t>
  </si>
  <si>
    <t>VIGENCIA DE LA PLANEACIÓN</t>
  </si>
  <si>
    <t>CONTROL DE CAMBIOS</t>
  </si>
  <si>
    <t>DEPENDENCIA</t>
  </si>
  <si>
    <t>ALCALDIA LOCAL DE CIUDAD BOLIVAR</t>
  </si>
  <si>
    <t>VERSIÓN</t>
  </si>
  <si>
    <t>FECHA</t>
  </si>
  <si>
    <t>DESCRIPCIÓN DE LA MODIFICACIÓN</t>
  </si>
  <si>
    <t>ALCALDE LOCAL</t>
  </si>
  <si>
    <t>ALCALDE/SA LOCAL DE CIUDAD BOLIVAR</t>
  </si>
  <si>
    <t>Enero 26 de 2018</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</si>
  <si>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</si>
  <si>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</si>
  <si>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</si>
  <si>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</si>
  <si>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</si>
  <si>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</si>
  <si>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</si>
  <si>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</si>
  <si>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FINANCIACIÓN DE LA ACTIVIDAD</t>
  </si>
  <si>
    <t xml:space="preserve">RESULTADO INDICADOR </t>
  </si>
  <si>
    <t>RESULTADO DE LA MEDICION</t>
  </si>
  <si>
    <t>ANÁLISIS DE AVANCE</t>
  </si>
  <si>
    <t>MEDIO DE VERIFICACIÓN</t>
  </si>
  <si>
    <t>ANÁLISIS DE RESULTADO</t>
  </si>
  <si>
    <t>N° META</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</si>
  <si>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</si>
  <si>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</si>
  <si>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</si>
  <si>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</si>
  <si>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</si>
  <si>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</si>
  <si>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</si>
  <si>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</si>
  <si>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</si>
  <si>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</si>
  <si>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</si>
  <si>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</si>
  <si>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</si>
  <si>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</si>
  <si>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</si>
  <si>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</si>
  <si>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</si>
  <si>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</si>
  <si>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</si>
  <si>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</si>
  <si>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FUENTE</t>
  </si>
  <si>
    <t>RUBRO GASTO FUNCIONAMIENTO</t>
  </si>
  <si>
    <t xml:space="preserve">PROYECTO DE INVERSIÓN </t>
  </si>
  <si>
    <t>VALOR ESTIMADO (En millones de pesos colombianos)</t>
  </si>
  <si>
    <t>PROGRAMADO</t>
  </si>
  <si>
    <t>EJECUTADO</t>
  </si>
  <si>
    <t>EJECUCIÓN PONDERADA</t>
  </si>
  <si>
    <t>x</t>
  </si>
  <si>
    <t>GF / INV</t>
  </si>
  <si>
    <t>CODIGO</t>
  </si>
  <si>
    <t xml:space="preserve">NOMBRE </t>
  </si>
  <si>
    <t xml:space="preserve">Fortalecer la capacidad institucional y para el ejercicio de la función  policiva por parte de las Autoridades locales a cargo de la SDG. </t>
  </si>
  <si>
    <t xml:space="preserve">GESTIÓN PUBLICA TERRITORIAL LOCAL
</t>
  </si>
  <si>
    <t>Ejecutar el 95% del Plan de Acción aprobado por el Consejo Local de Gobierno</t>
  </si>
  <si>
    <t>GESTIÓN</t>
  </si>
  <si>
    <t>Porcentaje de Ejecución del Plan de Acción del Consejo Local de Gobierno</t>
  </si>
  <si>
    <t>(Numero de Actividades del Plan de Acción Cumplidas/Numero de Actividad del Plan de Acción del CLG)*100</t>
  </si>
  <si>
    <t>Actividades del plan de acción</t>
  </si>
  <si>
    <t>CRECIENTE</t>
  </si>
  <si>
    <t>Plan de Acción del Consejo Local de Gobierno</t>
  </si>
  <si>
    <t>EFICACIA</t>
  </si>
  <si>
    <t>Plan de Acción CLG</t>
  </si>
  <si>
    <t>Área de Gestión desarrollo Local-Planeación</t>
  </si>
  <si>
    <t xml:space="preserve">Actas avance Plan de Acción CLG  </t>
  </si>
  <si>
    <t xml:space="preserve">Se realiza la sesión del Consejo Local de Gobierno del mes de Febrero en la que se solicita a los sectores envio de propuestas para el Plan de Acción.
En sesión de marzo, se presenta la consolidación del Plan de Acción el cual se estructuro alrededor de cuatro metas: 
1. Estrategia de Abordaje Territorial: Propuestas de actividades de los sectores de Integración Social, Ambiente, Mujer, Subred Sur, Educación, Movilidad, Cultura y Seguridad.
2. Agenda Territorial
3. Territorialización de la Inversión 
4. Rendición de Cuentas </t>
  </si>
  <si>
    <t>Plan de Acción CLG 2018</t>
  </si>
  <si>
    <t>Incrementar en un 40% la participación de los ciudadanos en la audiencia de rendición de cuentas</t>
  </si>
  <si>
    <t>RETADORA (MEJORA)</t>
  </si>
  <si>
    <t>Porcentaje de Participación de los Ciudadanos en la Audiencia de Rendición de Cuentas</t>
  </si>
  <si>
    <t>(Numero de Ciudadanos Participantes en la Rendición de Cuentas/Numero de Ciudadanos Participantes en la Rendición de Cuentas Vigencia 2017)*100</t>
  </si>
  <si>
    <t>Participación ciudadanos vigencia 2017 (1077) más 40% (1450)</t>
  </si>
  <si>
    <t>SUMA</t>
  </si>
  <si>
    <t>Proporción de Ciudanos Participantes en la Rendición de Cuentas 2017</t>
  </si>
  <si>
    <t>Rendición de cuentas</t>
  </si>
  <si>
    <t>Área de Gestión desarrollo Loca-Planeación</t>
  </si>
  <si>
    <t>Actas de reunión</t>
  </si>
  <si>
    <t>Esta meta se reporta en el segundo trimestre</t>
  </si>
  <si>
    <t xml:space="preserve">De acuerdo con la Circular Conjunta No. 5 de la Veeduría Distrital y el Secretario de Gobierno, se realizan Diálogos Ciudadanos previos a la Audiencia Pública - Rendición de Cuentas, desarrollados con el propósito de fomentar la participación ciudadana y fortalecer el diálogo público entre la administración local y los ciudadanos los días 3 y 4 de marzo de 2018. </t>
  </si>
  <si>
    <t>Listados de Asistencia de las jornadas del 3 y 4 de marzo 
informe Dialogos Ciudadanos
Registro Fotográfico de las Jornadas</t>
  </si>
  <si>
    <t>Lograr el 40% de avance en el cumplimiento fisico del Plan de Desarrollo Local</t>
  </si>
  <si>
    <t>Porcentaje de Avance en el Cumplimiento Fisico del Plan de Desarrollo Local</t>
  </si>
  <si>
    <t>Porcentaje de Avance Acumulado en el cumplimiento fisico del Plan de Desarrollo Local</t>
  </si>
  <si>
    <t>Plan desarrollo Local</t>
  </si>
  <si>
    <t>Avance Acumulado Fisico en el Cumplimiento del Plan de Desarrollo Local</t>
  </si>
  <si>
    <t>EFECTIVIDAD</t>
  </si>
  <si>
    <t>Proyectos de Inversión formulados - Plan de Desarrollo Local</t>
  </si>
  <si>
    <t>Actas de reunión SDP - Seguiimiento a Proyectos de Inversión</t>
  </si>
  <si>
    <t>Seguimiento proyectos de inversión</t>
  </si>
  <si>
    <t>Matriz  SEGPLAN- MUSI</t>
  </si>
  <si>
    <t>TOTAL PROCESO</t>
  </si>
  <si>
    <t xml:space="preserve">RELACIONES ESTRATEGICAS
</t>
  </si>
  <si>
    <t>Responder oportunamente el 100% de los ejercicios de control politico, derechos de petición y/o solicitudes de información que realice el Concejo de Bogota D.C y el Congreso de la República conforme con los mecanismos diseñados e implementados en la vigencia 2017</t>
  </si>
  <si>
    <t xml:space="preserve">Porcentaje de Respuestas Oportunas de los ejercicios de control politico, derechos de petición y/o solicitudes de información que realice el Concejo de Bogota D.C y el Congreso de la República </t>
  </si>
  <si>
    <t>(Numero de Respuestas Oportunas a los Ejercicios de Control Politico, Derechos de Petición y/o Solicitudes de Información Realice el Concejo de Bogota D.C y el Congreso de la República/Total de Solicitudes por Ejercicios de Control Politico, Derechos de Petición y/o Información que realice el Concejo de Bogota D.C y el Congreso de la República)*100</t>
  </si>
  <si>
    <t>Requerimientos realizados por la ciudadania</t>
  </si>
  <si>
    <t>CONSTANTE</t>
  </si>
  <si>
    <t xml:space="preserve">Respuestas Oportunas de los ejercicios de control politico, derechos de petición y/o solicitudes de información que realice el Concejo de Bogota D.C y el Congreso de la República </t>
  </si>
  <si>
    <t>PQRS-SAC-SDG</t>
  </si>
  <si>
    <t>Todas las Áreas</t>
  </si>
  <si>
    <t>ORFEO - Seguimiento Base en linea PQRS SAC SDG</t>
  </si>
  <si>
    <t>DAR RESPUESTA OPORTUNA A LOS DIFERENTES REQUERIMIENTOS REALIZADOS POR LAS SECRETARÍAS DISTRITALES, CON EL FIN DE DAR TRÁMITE A LOS DERECHOS DE PETICIÓN Y A LOS DEBATES DE CONTROL POLÍTICO PROPUESTOS POR LOS HONORABLES CONCEJALES DE BOGOTÁ.</t>
  </si>
  <si>
    <t>LAS RESPUESTAS SUMINISTRADAS A LOS DIFERENTES REQUERIMIENTOS, SE PUEDEN VERIFICAR EN LA MATRIZ DE RESPUESTA (BASE DE EXCEL) A PROPOSICIONES Y DERECHOS DE PETICIÓN, EN DONDE SE PUEDE EVIDENCIAR EL NUMERO DE RADIACIÓN ORFEO MEDIANTE EL CUAL SE EFECTUARON LAS RESPUESTAS</t>
  </si>
  <si>
    <t xml:space="preserve">COMUNICACIONES ESTRATEGICAS
</t>
  </si>
  <si>
    <t>Formular e implementar  un plan de comunicaciones para la alcaldía local durante la vigencia 2018</t>
  </si>
  <si>
    <t>Plan de Comunicaciones Formulado e Implementado</t>
  </si>
  <si>
    <t>Número de planes de comunicaciones formulados e implementados</t>
  </si>
  <si>
    <t>VIGENCIA 2017</t>
  </si>
  <si>
    <t>PLAN DE COMUNICACIONES</t>
  </si>
  <si>
    <t>SDG Oficina de comunicaciones/Alcaldia Local</t>
  </si>
  <si>
    <t>Área de Gestión Desarrollo Local-Prensa</t>
  </si>
  <si>
    <t>Actas  - correos - Memorandos</t>
  </si>
  <si>
    <t>El plan de comunicaciones se formulará y socializara en el segundo trimestre de 2018</t>
  </si>
  <si>
    <t xml:space="preserve">AVANCE DE LA MATRIZ DE COMUNICACIÓN SECREATRIA DE GOBIERNO </t>
  </si>
  <si>
    <t xml:space="preserve">Realizar  tres campañas externas de posicionamiento y difusión de los resultados obtenidos en la ejecución del Plan de Desarrollo Local.
</t>
  </si>
  <si>
    <t>Campañas Externas Realizadas</t>
  </si>
  <si>
    <t xml:space="preserve">Número de campañas externas de difusión de los resultados obtenidos en la ejecución del PDL realizadas </t>
  </si>
  <si>
    <t>CAMPAÑA EXTERNAS</t>
  </si>
  <si>
    <t>Plan de Desarrollo Local</t>
  </si>
  <si>
    <t xml:space="preserve">Se resaliza una campaña de Dialogos Ciudadanos como estrategia complementaria del Rendición de Cuentas </t>
  </si>
  <si>
    <t xml:space="preserve">Listados de asistencia, relatorias y registro fotográfico de las jormadas de Dialogos Ciudadanos como estrategia complementaria del Rendición de Cuentas </t>
  </si>
  <si>
    <t xml:space="preserve">
Realizar  nueve (9) campañas internas para la Alcaldia Local , las cuales incluya los temas de transparencia, clima laboral y ambiental</t>
  </si>
  <si>
    <t>Campañas Internas Realizadas</t>
  </si>
  <si>
    <t xml:space="preserve">Número de campañas internas para la Alcaldia Local , las cuales incluya los temas de transparencia, clima laboral y ambiental realizadas </t>
  </si>
  <si>
    <t>CAMPAÑA INTERNAS</t>
  </si>
  <si>
    <t xml:space="preserve">
Se realizaron encuestas  de  ambientes laborales inclusivos para la  Alcaldía local de Ciudad Bolívar ( interna)</t>
  </si>
  <si>
    <t>Piezas comunicativas que se han utiizado para las campañas.</t>
  </si>
  <si>
    <t>IVC</t>
  </si>
  <si>
    <t>Area de Gestión Policiva</t>
  </si>
  <si>
    <t>Acciones de Control u Operativos en Materia de Urbanimos Relacionados con la Integridad del Espacio Público Realizados</t>
  </si>
  <si>
    <t>Numero de Acciones de Control u Operativos en Materia de Urbanimo Relacionados con la Integridad del Espacio Público Realizados</t>
  </si>
  <si>
    <t>Quejas de la Ciudadania y hechos notorios</t>
  </si>
  <si>
    <t>Acciones de Control u Operativos en Materia de Urbanimo</t>
  </si>
  <si>
    <t>Actas de restitución/operativos</t>
  </si>
  <si>
    <t>Actas</t>
  </si>
  <si>
    <t xml:space="preserve">parqueaderos visita 3 calle 60 a # 19 b 45 sur,diagonal 62 # 19 d 20 sur , diagonal 62 # 50d20 sur barrio san francisco calle 63 sur hasta carrera 72 entrevistado 18 vendedores ambulantes; vereda quiba invacion la yuquera con 16 oredios; parqueaderos via publica  cuatro vehicullos inmovilizados </t>
  </si>
  <si>
    <t xml:space="preserve">ACTAS DE REUNION VISITAS OPERATIVOS </t>
  </si>
  <si>
    <t>Realizar 42 acciones de control u operativos en materia de actividad economica</t>
  </si>
  <si>
    <t>Acciones de Control u Operativos en materia de actividad economica Realizados</t>
  </si>
  <si>
    <t>Numero de Acciones de Control u Operativos en materia de actividad economica</t>
  </si>
  <si>
    <t>Quejas de la Ciudadania</t>
  </si>
  <si>
    <t>Acciones de Control u Operativos en Materia de Actividad Economica</t>
  </si>
  <si>
    <t>Actas de operativos</t>
  </si>
  <si>
    <t xml:space="preserve">visitados 7 establecimientos calle 63 sur # 70g-12 perdomo  # 70g14 #70g36; #70g61;#70g69#70g89,#71b23 ; visitados en total  13  est cio barrio perdomo carrera 73 d # 63 a36 , barrio tres reyes calle 63 a sur  #77-b10 barrio la estancia  diagonal 57 z75-22  y barrio protecho ;visitado 8 est comer carrera 57 r 77c27 barrio casabianca, barrio primavera, barrio mirador, barrio acapulco, se visitaron 7 est comer barrio la estancia trnsversal 73b61a37 ; se visitarton 8 est comer barios la candelaria ,casa linsa, coruña y protecho carrera 42#62-13  </t>
  </si>
  <si>
    <t>Realizar 24 acciones de control u operativos en materia de urbanismo relacionados con la integridad urbanistica</t>
  </si>
  <si>
    <t>Acciones de control u operativos en materia de urbanismo relacionados con la integridad urbanistica Realizados</t>
  </si>
  <si>
    <t>Numero de Acciones de control u operativos en materia de urbanismo relacionados con la integridad urbanistica</t>
  </si>
  <si>
    <t>Quejas  de la ciudadania</t>
  </si>
  <si>
    <t>Acciones de control u operativos en materia de urbanismo relacionados con la integridad urbanistica</t>
  </si>
  <si>
    <t xml:space="preserve">se visitaron 14 predios  de los cuales 10 no tienen licencia de construccion se apaeryturaron los expedientes respectivos </t>
  </si>
  <si>
    <t>Realizar 12 acciones de control u operativos en materia de ambiente, mineria y relaciones con los animales</t>
  </si>
  <si>
    <t>Acciones de control u operativos en materia de ambiente, mineria y relaciones con los animales Realizados</t>
  </si>
  <si>
    <t>Numero Acciones de control u operativos en materia de ambiente, mineria y relaciones con los animales</t>
  </si>
  <si>
    <t>Acciones de control u operativos en materia de ambiente, mineria y relaciones con los animale</t>
  </si>
  <si>
    <t>se efectuo operativo en el sector de la playa control de llantas a 5 establecimientos por invasion y contaminacion del medio ambiente y se aplicaron 5 comparendos tipo 1</t>
  </si>
  <si>
    <t>Realizar 10 acciones de control u operativos en materia de convivencia relacionados con articulos pirotécnicos y sustancias peligrosas</t>
  </si>
  <si>
    <t>Acciones de control u operativos en materia de convivencia relacionados con articulos pirotécnicos y sustancias peligrosas Realizados</t>
  </si>
  <si>
    <t>Numero Acciones de control u operativos en materia de convivencia relacionados con articulos pirotécnicos y sustancias peligrosas</t>
  </si>
  <si>
    <t>Acciones de control u operativos en materia de convivencia relacionados con articulos pirotécnicos y sustancias peligrosas</t>
  </si>
  <si>
    <t xml:space="preserve">no se efectuaron operativos para este trimestre </t>
  </si>
  <si>
    <t>Ninguna</t>
  </si>
  <si>
    <t>Porcentaje de auto que avocan conocimiento</t>
  </si>
  <si>
    <t>Autos que avocan conocimiento</t>
  </si>
  <si>
    <t xml:space="preserve">GESTIÓN CORPORATIVA LOCAL
</t>
  </si>
  <si>
    <r>
      <t xml:space="preserve">Comprometer al 30 de junio del 2018 el </t>
    </r>
    <r>
      <rPr>
        <b/>
        <sz val="18"/>
        <color indexed="10"/>
        <rFont val="Arial Rounded MT Bold"/>
        <family val="2"/>
      </rPr>
      <t>50%</t>
    </r>
    <r>
      <rPr>
        <sz val="18"/>
        <rFont val="Arial Rounded MT Bold"/>
        <family val="2"/>
      </rPr>
      <t xml:space="preserve"> del presupuesto de inversión directa disponible a la vigencia para el FDL y el </t>
    </r>
    <r>
      <rPr>
        <b/>
        <sz val="18"/>
        <color indexed="10"/>
        <rFont val="Arial Rounded MT Bold"/>
        <family val="2"/>
      </rPr>
      <t>95%</t>
    </r>
    <r>
      <rPr>
        <sz val="18"/>
        <rFont val="Arial Rounded MT Bold"/>
        <family val="2"/>
      </rPr>
      <t xml:space="preserve"> al 31 de diciembre de 2018.</t>
    </r>
  </si>
  <si>
    <t>Porcentaje de Compromisos del Presupuesto de Inversión Directa Disponible a la Vigencia para el FDL</t>
  </si>
  <si>
    <t>(Compromisos Presupuestales de Inversión Realizados/Total del Presupuesto de Inversión Directa de la Vigencia)</t>
  </si>
  <si>
    <t xml:space="preserve">Ejecución Presupuestal de Gastos de Inversión </t>
  </si>
  <si>
    <t xml:space="preserve">Porcentaje de Compromisos del Presupuesto de Inversión Directa </t>
  </si>
  <si>
    <t>Carpetas Fisicas-PREDIS-OPGET-PAC</t>
  </si>
  <si>
    <t>Área de Gestión Desarrollo Local-Presupuesto</t>
  </si>
  <si>
    <t>PREDIS-OPGET-PAC</t>
  </si>
  <si>
    <t>Al primer tirmestre se a comprometido del presupuesto de inversión asignado a la vigencia 2018, en gastos de funcionamiento el 43.84% $ 213.411.352 y Gastos de Inversión el 13.97%  por valor de                                      $14.958.082.883</t>
  </si>
  <si>
    <t>Ejecucion Presupuestal a 31 de Marzo de 2018</t>
  </si>
  <si>
    <r>
      <t xml:space="preserve">Girar mínimo el </t>
    </r>
    <r>
      <rPr>
        <b/>
        <sz val="18"/>
        <color indexed="10"/>
        <rFont val="Arial Rounded MT Bold"/>
        <family val="2"/>
      </rPr>
      <t>30%</t>
    </r>
    <r>
      <rPr>
        <sz val="18"/>
        <rFont val="Arial Rounded MT Bold"/>
        <family val="2"/>
      </rPr>
      <t xml:space="preserve"> del presupuesto de inversión directa comprometidos en la vigencia 2018</t>
    </r>
  </si>
  <si>
    <t>Porcentaje de Giros de Presupuesto de Inversión Directa Realizados</t>
  </si>
  <si>
    <t>(Giros de Presupuesto de Inversión Directa Realizados/Total de Presupuesto de Inversión directa Vigencia 2018)</t>
  </si>
  <si>
    <t xml:space="preserve">Giros de Presupuesto de Inversión Directa </t>
  </si>
  <si>
    <t>Al cierre del primer trimestre se ha Se Girado del presupuesto de inversión Directa para la vigencia 2018, el 1.64 por un valor de $ 1.751.398.435obteniendo un porcentaje de 1,28%</t>
  </si>
  <si>
    <r>
      <t xml:space="preserve">Girar el </t>
    </r>
    <r>
      <rPr>
        <b/>
        <sz val="18"/>
        <color indexed="10"/>
        <rFont val="Arial Rounded MT Bold"/>
        <family val="2"/>
      </rPr>
      <t>50%</t>
    </r>
    <r>
      <rPr>
        <sz val="18"/>
        <rFont val="Arial Rounded MT Bold"/>
        <family val="2"/>
      </rPr>
      <t xml:space="preserve"> del presupuesto comprometido constituido como Obligaciones por Pagar de la vigencia 2017 y anteriores (Funcionamiento e Inversión).</t>
    </r>
  </si>
  <si>
    <t>Porcentaje de Giros de Presupuesto Comprometido Constituido como Obligaciones por Pagar de la Vigencia 2017 Realizados</t>
  </si>
  <si>
    <t>(Giros de Presupuesto Comprometido Constituido como Obligaciones por Pagar de la Vigencia 2017 Realizados/Total de Presupuesto Comprometido Constituido como Obligaciones por Pagar de la vigencia 2017)*100</t>
  </si>
  <si>
    <t xml:space="preserve">Giros de Presupuesto Comprometido Constituido como Obligaciones por Pagar de la Vigencia 2017 </t>
  </si>
  <si>
    <r>
      <t>De las obligaciones por pagar constituidas con recursos de la vigencia 2017 y años anteriores (Inversión,</t>
    </r>
    <r>
      <rPr>
        <b/>
        <sz val="16"/>
        <color indexed="8"/>
        <rFont val="Calibri"/>
        <family val="2"/>
      </rPr>
      <t xml:space="preserve"> </t>
    </r>
    <r>
      <rPr>
        <sz val="16"/>
        <color indexed="8"/>
        <rFont val="Calibri"/>
        <family val="2"/>
      </rPr>
      <t>se giro para el primer trimestre en  Inversión un porcentaje del 6,26 por valor de $ 5.837.885.819,y gastos de funcionamiento el 20,50 por un valor de 100.371.211 (ACLARANDO QUE LAS OBLIGACIONES POR PAGAR  VIGENCIA 2017 Y AÑOS ANTERIORES NO SE HAN AJUSTADO AL PRIMER TRIMESTRE  PERO  NO AFECTA EL PORCENTAJE ESTIMADO)</t>
    </r>
  </si>
  <si>
    <r>
      <t>Adelantar el</t>
    </r>
    <r>
      <rPr>
        <b/>
        <sz val="18"/>
        <rFont val="Arial Rounded MT Bold"/>
        <family val="2"/>
      </rPr>
      <t xml:space="preserve"> </t>
    </r>
    <r>
      <rPr>
        <b/>
        <sz val="18"/>
        <color indexed="10"/>
        <rFont val="Arial Rounded MT Bold"/>
        <family val="2"/>
      </rPr>
      <t>100%</t>
    </r>
    <r>
      <rPr>
        <sz val="18"/>
        <rFont val="Arial Rounded MT Bold"/>
        <family val="2"/>
      </rPr>
      <t xml:space="preserve"> de los procesos contractuales de malla vial y parques de la vigencia 2018, utilizando los pliegos tipo.</t>
    </r>
  </si>
  <si>
    <t>Porcentaje de Procesos Contractuales de Malla Vial y Parques de la Vigencia 2018 Realizados Utilizando los Pliegos Tipo</t>
  </si>
  <si>
    <t>(Porcentaje de Procesos Contractuales de Malla Vial y Parques de la Vigencia 2018 Realizados Utilizando los Pliegos Tipo/Total de Procesos Contractuales de Malla Vial y Parques de la Vigencia 2018)*100</t>
  </si>
  <si>
    <t>PAC</t>
  </si>
  <si>
    <t xml:space="preserve">Procesos contractuales con pliegos tipo </t>
  </si>
  <si>
    <t>MUSI-SECOP</t>
  </si>
  <si>
    <t xml:space="preserve">Área de Gestión Desarrollo Local-Infraestructura-Contratación </t>
  </si>
  <si>
    <t>La ejecución de esta Meta se reportara en los proximos trimestres</t>
  </si>
  <si>
    <r>
      <t>Publicar el</t>
    </r>
    <r>
      <rPr>
        <b/>
        <sz val="18"/>
        <color indexed="10"/>
        <rFont val="Arial Rounded MT Bold"/>
        <family val="2"/>
      </rPr>
      <t xml:space="preserve"> 100% </t>
    </r>
    <r>
      <rPr>
        <sz val="18"/>
        <rFont val="Arial Rounded MT Bold"/>
        <family val="2"/>
      </rPr>
      <t>de la contratación del FDL  así como las modificaciones contractuales a que haya lugar (Adiciones, Prorrogas, Cesiones, Terminación anticipada) y Liquidaciones lo que incluye cambiar los estados, en el portal de Colombia Compra Eficiente (Plan Anual de Adquisiciones-PAA y SECOP I o SECOP II o TVEC) según corresponda la modalidad de contratación (Incluye contratación directa - convenios, comodatos, contratos interadministrativos, prestaciones de servicios), en cumplimiento con la normatividad vigente.</t>
    </r>
  </si>
  <si>
    <t>Porcentaje de Publicación de los Procesos Contractuales del FDL y Modificaciones Contractuales Realizado</t>
  </si>
  <si>
    <t>(Procesos y Modificaciones Contractuales Publicados en el Portal SECOP/Total de Procesos y Modificaciones Contractuales de la Vigencia 2018)*100</t>
  </si>
  <si>
    <t>Contratación FDLCB</t>
  </si>
  <si>
    <t xml:space="preserve">procesos contractuales en el Plan Anual de Adquisiciones </t>
  </si>
  <si>
    <t>CCE - PAC</t>
  </si>
  <si>
    <t xml:space="preserve">Área de Gestión Desarrollo Local - Contratación </t>
  </si>
  <si>
    <t>Se publicaron 2 contratos de arrendamiento, 180 CPS, 2 Acuerdos marco de Precio, 1 Licitación Pública</t>
  </si>
  <si>
    <t>Pantallazos publicaión contratos en SECOP II</t>
  </si>
  <si>
    <r>
      <t xml:space="preserve">Adquirir el </t>
    </r>
    <r>
      <rPr>
        <b/>
        <sz val="18"/>
        <color indexed="10"/>
        <rFont val="Arial Rounded MT Bold"/>
        <family val="2"/>
      </rPr>
      <t>80%</t>
    </r>
    <r>
      <rPr>
        <sz val="18"/>
        <rFont val="Arial Rounded MT Bold"/>
        <family val="2"/>
      </rPr>
      <t xml:space="preserve"> de los bienes de Características Técnicas Uniformes de Común Utilización a través del portal Colombia Compra Eficiente.</t>
    </r>
  </si>
  <si>
    <t>Porcentaje de bienes de caracteristicas tecnicas uniformes de común utilización aquiridos a través del portal CCE</t>
  </si>
  <si>
    <t>Colombia Compra Eficiente-PAC</t>
  </si>
  <si>
    <t>Bienes de Características Técnicas Uniformes de Común Utilización a través del portal Colombia Compra Eficiente Aquiridos</t>
  </si>
  <si>
    <t>CCE</t>
  </si>
  <si>
    <t>Se  Adquirieron SOAT para los vehiculos de la Alcaldia Local,  el servicio de aseo y cafeteria, con insumos para la Alcaldia Local y conbistibles para los vehiculos.</t>
  </si>
  <si>
    <t>orden de Compra Aseo: 25900
SOAT: 24845
Combustible: 25688</t>
  </si>
  <si>
    <t>Aplicar el 100% de los lineamientos establecidos en la Directiva 12 de 2016  o aquella que la mofique o susutituya.</t>
  </si>
  <si>
    <t>Porcentaje de Lineamientos Establecidos en la Directiva 12 de 2016 o Aquella que la Modifique Aplicados</t>
  </si>
  <si>
    <t xml:space="preserve"> (Lineamientos Establecidos en la Directiva 12 de 2016 o Aquella que la Modifique Aplicados/Total de Lineamientos Establecidos en la Directiva 12 de 2016 o Aquella que la Modifique)*100</t>
  </si>
  <si>
    <t>Lineamientos Directiva 012/2016</t>
  </si>
  <si>
    <t>Lineamientos Establecidos en la Directiva 12 de 2016 o Aquella que la Modifique</t>
  </si>
  <si>
    <t>Directiva 012/2016</t>
  </si>
  <si>
    <t xml:space="preserve">Área de Gestión Desarrollo Local-Contratación </t>
  </si>
  <si>
    <t xml:space="preserve">CCE </t>
  </si>
  <si>
    <t>Los profesionales del Area de Planeación aplicaron la directiva en el proyecto 1422 - Cultura</t>
  </si>
  <si>
    <t>Radicados de solicitud de Concepto: 20186920041621, 20186920047751
Radicados Concepto Favorable: 2018691003724-2, 2018691004284-2</t>
  </si>
  <si>
    <t>Ejecutar el 100% del plan de implementación del SIPSE local.</t>
  </si>
  <si>
    <t>Porcentaje de Ejecución del Plan de Implementación del SIPSE Local</t>
  </si>
  <si>
    <t>(Acciones Cumplidas del Plan de Implementación de SIPSE Local/Total de Acciones del Plan de Implementación de SIPSE Local)*100</t>
  </si>
  <si>
    <t>Lineamientos Plan SIPSE</t>
  </si>
  <si>
    <t>Plan de Implementación del SIPSE Local</t>
  </si>
  <si>
    <t>SIPSE</t>
  </si>
  <si>
    <t>Esta Meta debe ser reportada para el Cuarto Trimestre, se paticipo en reunión convocada por secretaria de Gobierno con el fin de dar a conocer la herramienta, y estamos a la espera de la proxima capacitación para entrar en funcionamiento esta plataforma.</t>
  </si>
  <si>
    <t>Asistir al 100% de las jornadas de actualización y unificación de criterios contables con las alcaldías locales bajo el nuevo marco normativo contable programadas por la Dirección Financiera de la SDG</t>
  </si>
  <si>
    <t>Porcentaje de asistencia a las jornadas programadas por la Dirección Financiera de la SDG</t>
  </si>
  <si>
    <t>(No. de jornadas a las que asistió el contador del FDL/No. de jornadas programadas por la Dirección Financiera)*100</t>
  </si>
  <si>
    <t xml:space="preserve">PARTICIPAR EN LAS JORNADAS CONVOCADAS </t>
  </si>
  <si>
    <t>Asistencia a las jornadas de actualización y unificación de criterios</t>
  </si>
  <si>
    <t>ACTAS, CORREOS Y COMUNICACIONES ESCRITAS</t>
  </si>
  <si>
    <t>OFICINA DE CONTABILIDAD</t>
  </si>
  <si>
    <t>Actas - Comunicados</t>
  </si>
  <si>
    <t>se asistio a reunión convocada por la Secretaria de Hacienda</t>
  </si>
  <si>
    <t>Acta reposa en Secretaria de Hacienda</t>
  </si>
  <si>
    <t>Reportar mensualmente al contador del FDL (Vía Orfeo o AGD) el 100% de la información insumo para los estados contables en materia de multas, contratación, almacén, presupuesto, liquidación de contratos, avances de ejecución contractual, entre otros</t>
  </si>
  <si>
    <t>Porcentaje de reporte de información insumo para contabilidad</t>
  </si>
  <si>
    <t>(No. de reportes trimestrales remitidos al contador via Orfeo/No. de trimestres del año)*100
(Según la alcaldía se puede cambiar la periodicidad a mensual)</t>
  </si>
  <si>
    <t>Información generada por las dependencias de la Alcaldia Local</t>
  </si>
  <si>
    <t>Reportes realizados</t>
  </si>
  <si>
    <t xml:space="preserve">Comunicaciones por correo - ORFEO - AGD   </t>
  </si>
  <si>
    <t>Todas las  Dependencias del FDLCB</t>
  </si>
  <si>
    <t>SERVICIO A LA CIUDADANIA</t>
  </si>
  <si>
    <t>Responder el 100% de los requerimientos asignados al proceso/Alcaldia Local durante cada trimestre</t>
  </si>
  <si>
    <t>Porcentaje de Requerimientos Asignados a la Alcaldia Local Respondidos</t>
  </si>
  <si>
    <t>(Cantidad de respuestas oportunas a los requerimientos ciudadanos asignados al proceso/Alcaldía Local durante la vigencia 2018  /Cantidad de requerimientos ciudadanos de la vigencia 2018 asignados al proceso/Alcaldía Local)*100</t>
  </si>
  <si>
    <t xml:space="preserve">Requerimientos asignados </t>
  </si>
  <si>
    <t xml:space="preserve"> Requerimientos Asignados a la Alcaldia Local Respondidos</t>
  </si>
  <si>
    <t>en el trimestre se recibieron 938 Requerimientos, de los cuales  se genero respuesta de fondo a 318, y 105 se encuentran con respuesta proyectada y digitalizada para firma del Alcalde, para un porcentaje de 45 %</t>
  </si>
  <si>
    <t>Base en Linea Secretaria de Gobierno de Servicio de Atención a la ciudadania de la Alcaldia Local Ciudad Bolivar.</t>
  </si>
  <si>
    <t>GESTIÓN DEL PATRIMONIO DOCUMENTAL</t>
  </si>
  <si>
    <t>N/A</t>
  </si>
  <si>
    <t>Actas de capacitación</t>
  </si>
  <si>
    <t xml:space="preserve">GERENCIA DE TI
</t>
  </si>
  <si>
    <t>Integrar las herramientas de planeación, gestión y control, con enfoque de innovación, mejoramiento continuo, responsabilidad social, desarrollo integral del talento humano y transparencia</t>
  </si>
  <si>
    <t>IMPLEMENTACIÓN DEL MODELO INTEGRADO DE PLANEACIÓN Y GESTIÓN</t>
  </si>
  <si>
    <t>SOTENIBILIDAD DEL SISTEMA DE GESTIÓN</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</si>
  <si>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</si>
  <si>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</si>
  <si>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</si>
  <si>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</si>
  <si>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t>La ejecución de la meta no esta contemplado para este trimestre</t>
  </si>
  <si>
    <t>No Aplica</t>
  </si>
  <si>
    <t>NO PROGRAMADO</t>
  </si>
  <si>
    <t>META NO PROGRAMADA PARA I TRIMESTRE</t>
  </si>
  <si>
    <t>Desarrollar dos mediciones del desempeño ambiental en el proceso/alcaldía local de acuerdo a la metodología definida por la OAP</t>
  </si>
  <si>
    <t>Mediciones de desempeño ambiental realizadas en el proceso/alcaldia local</t>
  </si>
  <si>
    <t>Numero de mediciones del desempeño ambiental en el proceso/alcaldia local realizados</t>
  </si>
  <si>
    <t>Gestión Ambiental</t>
  </si>
  <si>
    <t>Disminuir a 0 la cantidad de requerimientos ciudadanos vencidos asignados al proceso/Alcaldía local, según el resultado presentado en la vigencia 2017 y la información presentada por Servicio a la ciudadanía</t>
  </si>
  <si>
    <t>Disminución de requerimientos ciudadanos vencidos asignados al proceso/Alcaldía Local</t>
  </si>
  <si>
    <t>Numero de requerimientos ciudadanos vencidos asignados al proceso/Alcaldía Local de la vigencia 2017 - Numero de respuestas realizadas a requerimientos ciudadanos vencidos asignados al proceso/Alcaldía Local de la vigencia 2017</t>
  </si>
  <si>
    <t>Registrar una (1) buena practica y una (1) experiencia producto de errores operacionales por proceso o Alcaldía Local en la herramienta institucional de Gestión del Conocimiento (AGORA)</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</si>
  <si>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</si>
  <si>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</si>
  <si>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</si>
  <si>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AGORA</t>
  </si>
  <si>
    <t>Depurar el 100% de las comunicaciones en el aplicativo de gestión documental (a excepción de los derechos de petición)</t>
  </si>
  <si>
    <t>Porcentaje de depuración de las comunicaciones en el aplicatio de gestión documental</t>
  </si>
  <si>
    <t>(Número de comunicaciones depuradas en el aplicativo de gestión documental ORFEO/Numero total de comunicaciones que se encuentran asignadas en el AGD ORFEO)*100</t>
  </si>
  <si>
    <t>Comunicaciones en el aplicativo de gestión documental ORFEO</t>
  </si>
  <si>
    <t>Plan de Actualización de la Documentación</t>
  </si>
  <si>
    <t>OFICINA ASESORA DE PLANEACION</t>
  </si>
  <si>
    <t>Acciones correctivas documentadas y vigentes</t>
  </si>
  <si>
    <t>EN ACCIONES DE MEJORA INTERNAS TIENE UN 81% ACTUALIZADAS Y EN ACCIONES DE MEJORA EXTERNAS  49% ACTUALIZADAS</t>
  </si>
  <si>
    <t>Realizar la publicación del 100% de la información relacionada con el proceso/Alcaldía atendiendo los lineamientos de la ley 1712 de 2014</t>
  </si>
  <si>
    <t>Información publicada según lineamientos de la ley de transparencia 1712 de 2014</t>
  </si>
  <si>
    <t>(No.criterios cumplidos según la herramienta de medición de requisitos e indice de transparencia/No. Criterios definidos según la herramienta de medición de requisitos e indice de transparencia)*100</t>
  </si>
  <si>
    <t>NO REPORTA MATRIZ DE SEGUIMIENTO DE INFORMACIÓN SEGÚN  LA LEY 1712</t>
  </si>
  <si>
    <t>TOTAL PLAN DE GESTIÓN</t>
  </si>
  <si>
    <t>Porcentaje de Cumplimiento Trimestre I</t>
  </si>
  <si>
    <t>Porcentaje de Cumplimiento Trimestre II</t>
  </si>
  <si>
    <t>Porcentaje de Cumplimiento Trimestre III</t>
  </si>
  <si>
    <t>Porcentaje de Cumplimiento Trimestre IV</t>
  </si>
  <si>
    <t>RUBROSFUNCIONAMIENTO</t>
  </si>
  <si>
    <t>SIG</t>
  </si>
  <si>
    <t>PROGRAMACION</t>
  </si>
  <si>
    <t>INDICADOR</t>
  </si>
  <si>
    <t>ADQUISICION DE BIENES</t>
  </si>
  <si>
    <t>GASTOS DE FUNCIONAMIENTO</t>
  </si>
  <si>
    <t>EFICIENCIA</t>
  </si>
  <si>
    <t>ADQUISICION DE SERVICIOS</t>
  </si>
  <si>
    <t>GASTOS DE INVERSION</t>
  </si>
  <si>
    <t>RUTINARIA</t>
  </si>
  <si>
    <t>SERVICIOS PUBLICOS</t>
  </si>
  <si>
    <t>GASTOS GENERALES</t>
  </si>
  <si>
    <t>DECRECIENTE</t>
  </si>
  <si>
    <t>SERVICIOS PERSONALES</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</si>
  <si>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</si>
  <si>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</si>
  <si>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</si>
  <si>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</si>
  <si>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</si>
  <si>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</si>
  <si>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</si>
  <si>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</si>
  <si>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</si>
  <si>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</si>
  <si>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</si>
  <si>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</si>
  <si>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</si>
  <si>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</si>
  <si>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</si>
  <si>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</si>
  <si>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</si>
  <si>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</si>
  <si>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</si>
  <si>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</si>
  <si>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</si>
  <si>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</si>
  <si>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</si>
  <si>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</si>
  <si>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</si>
  <si>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</si>
  <si>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</si>
  <si>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</si>
  <si>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</si>
  <si>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</si>
  <si>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ALCALDIA LOCAL DE USME</t>
  </si>
  <si>
    <t>ALCALDE/SA LOCAL DE USME</t>
  </si>
  <si>
    <t>ALCALDIA LOCAL DE TUNJUELITO</t>
  </si>
  <si>
    <t>ALCALDE/SA LOCAL DE TUNJUELITO</t>
  </si>
  <si>
    <t>ALCALDIA LOCAL DE BOSA</t>
  </si>
  <si>
    <t>ALCALDE/SA LOCAL DE BOSA</t>
  </si>
  <si>
    <t>ALCALDIA LOCAL DE KENNEDY</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</si>
  <si>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</si>
  <si>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</si>
  <si>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</si>
  <si>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</si>
  <si>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</si>
  <si>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</si>
  <si>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</si>
  <si>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</si>
  <si>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</si>
  <si>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ALCALDIA LOCAL DE TEUSAQUILLO</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</si>
  <si>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</si>
  <si>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</si>
  <si>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</si>
  <si>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</si>
  <si>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</si>
  <si>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</si>
  <si>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</si>
  <si>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</si>
  <si>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</si>
  <si>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</si>
  <si>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</si>
  <si>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SUMAPAZ</t>
  </si>
  <si>
    <t>ALCALDE/SA LOCAL DE SUMAPAZ</t>
  </si>
  <si>
    <t>Hacer UN (1) ejercicios de evaluación del normograma  aplicables al proceso/Alcaldía Local de conformidad con el procedimiento  "Procedimiento para la identificación y evaluación de requisitos legales"</t>
  </si>
  <si>
    <t>Actuaciones de obras anteriores a la ley 1801/2016 archivadas en la vigencia 2018</t>
  </si>
  <si>
    <t>Numero de actuaciones de obras anteriores a la ley 1801 /2016 archivadas en la vigencia 2018</t>
  </si>
  <si>
    <t>Auto definitivo de archivo según cifras de SI-ACTUA</t>
  </si>
  <si>
    <t>SIACTUA</t>
  </si>
  <si>
    <t xml:space="preserve">Coordinacion Area de Gestion Policiva </t>
  </si>
  <si>
    <t>Cifras SIACTUA</t>
  </si>
  <si>
    <t>Según cifras de SIACTUA y Proyecto DIAL la alcaldía local de ciudad bolívar archivó 16 actuaciones de obras anteriores a la ley 1801 de 2016.</t>
  </si>
  <si>
    <t>Cifras SIACTUA y Proyecto DIAL</t>
  </si>
  <si>
    <t>Actuaciones de establecimiento de comercio anteriores a la ley 1801/2016 archivadas en la vigencia 2018</t>
  </si>
  <si>
    <t>Numero de actuaciones de establecimientos de comercio anteriores a la ley 1801 /2016 archivadas en la vigencia 2018</t>
  </si>
  <si>
    <t>Según cifras de SIACTUA y Proyecto DIAL la alcaldía local de ciudad bolívar archivó 31 actuaciones de establecimientos de comercio anteriores a la ley 1801 de 2016.</t>
  </si>
  <si>
    <r>
      <t xml:space="preserve">Realizar </t>
    </r>
    <r>
      <rPr>
        <sz val="18"/>
        <rFont val="Arial Rounded MT Bold"/>
        <family val="2"/>
      </rPr>
      <t>20 acciones de control u operativos en materia de urbanismo relacionados con la integridad del Espacio Público</t>
    </r>
  </si>
  <si>
    <t>Pronunciarse (Avoca, rechazar o enviar al competente) sobre el 85% de las actuaciones policivas recibidas en las Inspecciones de Policía radicadas durante el año 2.018.</t>
  </si>
  <si>
    <t>Número de autos durante la vigencia 2018/Número total de actuaciones radicadas) *100</t>
  </si>
  <si>
    <t>APLICATIVO</t>
  </si>
  <si>
    <t>SÍ ACTUA</t>
  </si>
  <si>
    <t>Resolver el 50% de las actuaciones policivas anteriores a la ley 1801 de 2016 de competencia de las inspecciones de policía</t>
  </si>
  <si>
    <t>Porcentaje de actuaciones policivas resuletas</t>
  </si>
  <si>
    <t>(Número de actuaciones resueltas/Total de actuaciones radicadas antes del 2018) *100</t>
  </si>
  <si>
    <t>Actuaciones adminsitrativas resueltas</t>
  </si>
  <si>
    <t>Inspección de polícia</t>
  </si>
  <si>
    <t>si</t>
  </si>
  <si>
    <t>Porcentaje de Cumplimiento PLAN DE GESTIÓN 2018</t>
  </si>
  <si>
    <t>Disminución de requerimientos ciudadanos vencidos asignados a la Alcaldía Local</t>
  </si>
  <si>
    <t>Promotor de la Mejora Alcaldía Local</t>
  </si>
  <si>
    <t>Seguimiento AGORA</t>
  </si>
  <si>
    <t>Aplicativo de gestión documental ORFEO</t>
  </si>
  <si>
    <t>Seguimiento al reporte expedido por el Aplicactivo de Gestión ORFEO</t>
  </si>
  <si>
    <t>Promotor de la Mejora  y líderes de proceso Alcaldía Local</t>
  </si>
  <si>
    <t xml:space="preserve">Revisión aplicativo </t>
  </si>
  <si>
    <t>LEY1712</t>
  </si>
  <si>
    <t>PÁGINA WEB ALCALDÍA LOCAL</t>
  </si>
  <si>
    <t>Líderes de proceso</t>
  </si>
  <si>
    <t xml:space="preserve">Seguimiento Página Web Alcaldía Local </t>
  </si>
  <si>
    <t>Según la dirección financiera y la subsecretaría de gestión institucional la alcaldía local de ciudad bolívar asistió a todas las mesas de unificación de criterios contables citadas por nivel central</t>
  </si>
  <si>
    <t>radicado 20184000255093</t>
  </si>
  <si>
    <t>Aplicar la TRD al 100% de la serie contratos en la alcaldía local para la documentación producida entre el 29 de diciembre de 2006 al 29 de septiembre de 2016</t>
  </si>
  <si>
    <t>TRD de contratos aplicada para la serie de contratos en la alcaldía local para la documentación producida entre el 29 de diciembre de 2006 al 29 de septiembre de 2016</t>
  </si>
  <si>
    <t>(No. Contratos con aplicación de la TRD en la alcaldía local/Total de contratos del periodo 2006-2016)*100</t>
  </si>
  <si>
    <t>TRD aplicada serie contratos</t>
  </si>
  <si>
    <t>Área de Gestión Corporativa Local</t>
  </si>
  <si>
    <t xml:space="preserve">Revisión Archivo físico </t>
  </si>
  <si>
    <t>Cumplir el 100% de los lineamientos de gestión de las TIC imparticas por la DTI del nivel central para la vigencia 2018</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</si>
  <si>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</si>
  <si>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</si>
  <si>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Politicas de Gestión de TIC Impartidas por la DTI Cumplidas</t>
  </si>
  <si>
    <t>Sistema de Gestión Documental
Aplicativo Hola
Archivo área de Sistemas</t>
  </si>
  <si>
    <t>Administrador de red
Alcaldía Local de Antonio Nariño</t>
  </si>
  <si>
    <t>Seguimiento al Porcentaje de Políticas de Gestión TIC</t>
  </si>
  <si>
    <t>SAC</t>
  </si>
  <si>
    <t>ALCALDÍA LOCAL</t>
  </si>
  <si>
    <t>Según informe de servicio a la ciudadanía la alcaldía local de ciudad bolívar pasó de tener 658 requerimientos vencidos de 2017 a 108 durante el primer trimestre de la presente vigencia</t>
  </si>
  <si>
    <t>radicado 201846002271</t>
  </si>
  <si>
    <t>50% (1018)</t>
  </si>
  <si>
    <t>50% (1019)</t>
  </si>
  <si>
    <t>Ejecucion Presupuestal a 30 de junio de 2018</t>
  </si>
  <si>
    <t>Los requerimientos ingresados en relación a ejercicios de control politico, derechos de petición y/o solicitudes de información que realice el Concejo de Bogota D.C y el Congreso de la República fueron atendidos de manera oportuna</t>
  </si>
  <si>
    <t>Las respuestas a los requerimietnos se encuentran relacionadas en la matriz de seguimiento a proposisiones, donde se evidencia el numero de radicado de cada una de las respuestas</t>
  </si>
  <si>
    <t>El 21 de Abril de 2018 se realizo la Jornada de Rendición de cuentas en la Localidad, el cual fue realizado en la institución Educativa Rodrigo Lara Bonilla, contando con una participación de 1262 ciudadanos.</t>
  </si>
  <si>
    <t>Listado de asistencia Jornada rendición de cuentas.</t>
  </si>
  <si>
    <t>Se realizo el seguimiento con el acompañamiento de SDP con corte a junio 30 de 2018</t>
  </si>
  <si>
    <t>Matriz MUSI corte a 30-06-2018
acta de seguimiento con SDP</t>
  </si>
  <si>
    <t>Piezas comunicativas utilizada para la campaña de RdC</t>
  </si>
  <si>
    <t>De acuerdo a los ajustes realizados al Plan de Gestión por los lideres de macroproceso esta meta queda programada para reportar en III Y IV trimestre 2018</t>
  </si>
  <si>
    <t>Se realizaron 5 operativos donde se visitaron 11 predios de obras 9 sin licencia y dos con la respectiva licencia de construcción, uno no se realizó porque el vehículo fue prestado por parte de la alcaldía local según información del coordinador de transporte</t>
  </si>
  <si>
    <t>Se públicxaron tres procesos de minima cuantia,CSE-202-2018, CSU-204-2018, CPS 205-2018, una selección abreviada CSE-206-2018, sesiones y modificaciones a contratos de prestación de servicios .</t>
  </si>
  <si>
    <t>Matriz de Contratación</t>
  </si>
  <si>
    <t>Los procesos contractuales que se adelantaran por la modalidad de subasta inversa , se enuentran en formulacion pór ls profesionales de contratación.
Por modificación del  Plan Anual de Aquisiciones - PAA , se re programaronn fechas  para adelantar este tipó de procesos contratcuales.</t>
  </si>
  <si>
    <t xml:space="preserve">Los profesionales del Area de Planeación solicititaron viabilidada Tecnica en cumplimiento a  la directiva 012 para los siguientes proyectos: 
• Proyecto 1451: componente Control Social Radicado solicitud de concepto favorable No. 20186920141071. Radicado respuesta: 20186910098892
• Proyecto 1425: componente Entornos Escolares Radicado No. 20186920097661. La respuesta no ha sido radicada por la SSCJ
• radicado  de solicitud 20186920079521 del día 13 de abril de 2018, 
• radicado de respuesta 20186910082942 de día 13 de junio de 2018
• proyectos de deporte y recreación Alcaldía Local de Ciudad Bolívar.20186920044441*
• Viabilidad Técnica solicitada vía correo electrónico para el proyecto Dotación Jardines Infantiles. 28 de junio
</t>
  </si>
  <si>
    <t>Memorandos y correo electronico de solicitid</t>
  </si>
  <si>
    <t>Para el II Trimestre se recibieron 1042  Requerimientos, de los cuales  se genero respuesta de fondo a 777, y 264 en tramite , para un porcentaje de 45 %</t>
  </si>
  <si>
    <t xml:space="preserve">Se realizan las sesiones del Consejo Local de Gobierno de los meses de abril, mayo y junio, por parte de las entidades responsables se realiza la presentación de las actividades de los meses de marzo , abril y mayo de acuerdo a las metas del Plan de Acción
1. Hacer seguimiento a la implementación de la Estrategia de Abordaje Territorial
2. Mejorar la información y comunicación de las acciones y gestiones integrales de los sectores distritales
3. Territorializar la inversión
4. Generar un espacio de interlocución entre la administración local y la ciudadanía a través de los Diálogos Ciudadanos y la Audiencia Pública de Rendición de Cuentas. </t>
  </si>
  <si>
    <t xml:space="preserve">Se realizo reporte de buenas practicas en el aplicativo AGORA, actualmente la Alcaldia Local a traves del area de planeación, esta desarrollando la  implementación de una herramienta orientado a unificación de precios de mercado, que se ve reflejadi en Secop II.  
https://www.secop.gov.co/CO1BusinessLine/Tendering/BuyerWorkArea/Index?docUniqueIdentifier=CO1.BDOS.468926&amp;prevCtxLbl=Work+Area&amp;prevCtxUrl=%2fCO1Marketplace%2fCommon%2fWorkArea%2fIndex
 https://www.secop.gov.co/CO1BusinessLine/Tendering/BuyerWorkArea/Index?docUniqueIdentifier=CO1.BDOS.471773&amp;prevCtxLbl=Work+Area&amp;prevCtxUrl=%2fCO1Marketplace%2fCommon%2fWorkArea%2fIndex
</t>
  </si>
  <si>
    <t xml:space="preserve">Se programaron 5 operativos para el trimestre , no fue posible realizar 1 debido a no se contaba con profesionales suficiente para realizar el operativo
- se verifica en estas direcciones donde se evidencia vehículos en el espacio público en la cr 42 cl 69m y en la cr 33 con cl 69j bis inmovilizado los vehículos y realizando comparendos, se verifican 7 parqueaderos los cuales no cumplen con los documentos al día, se realizaron 28 foto comparendos por parte de la unidad de transito 5 sensibilizaciones a establecimiento de comercio, se verifica una bahía frente en la cr 65 no 58-15 sur  se impusieron sanción y comparendos por conal.
</t>
  </si>
  <si>
    <t>se realizaron 9 operativos de establecimientos de comercio donde se visitaron 114 establecimientos, 15 establecimientos diurnos, y 99 establecimientos nocturnos en los barrios el lucero, candelaria, casa linda, Perdomo, la acacias, san francisco tres esquinas, arborizadora, santa rosita, Jerusalén, Balmoral.</t>
  </si>
  <si>
    <t>A pesar de que para el trimestre no se encontraban programadas campañas externas, la Alcaldia Local realizo la campaña en relacion a la Jornada de Rendicion de cuentas.</t>
  </si>
  <si>
    <t>Se realizaron 3 camapañas internas, 
- Semana Ambiental, 
- Jornadas de sensibilización medio de transporte ecologico ( uso de la Bicicleta)
- Campaña Plan institucional de Etica ( Valores Eticos)</t>
  </si>
  <si>
    <t>se programaron 7 operativosen materia de minería, ambiente y animales , en la cantera Jorge Humberto bello, barrio los sauces, ensueño i y ii , de los cuales uno no se realizó porque no asistió la policía porque se encontraban apoyando la toma de la universidad distrital el día 3 de abril</t>
  </si>
  <si>
    <t>se programaron 2 opertivos  en relación con articulos pirotecnicos, y sustancias peligrosas , realizó 1 de sustancias químicas a la empresa fucol , en la cl 64ª sur no 73d-56, cr 74g no 57r-42 sur exímeteles, 1 fue cancelado.</t>
  </si>
  <si>
    <t>Los profesionales de las area PIGA, caja menor y Area gestión Policiva Juridica, realizaron el reporte correspondiente a la oficina de contabilidad via correo electrónico</t>
  </si>
  <si>
    <t>n/a</t>
  </si>
  <si>
    <t>Por directrices de Secretaria de Gobierno,de la dirección de comunicaciones, el plan de comunicaciones Local  debe ser formulado e implementado con los profesionales de comunicación de la SDG</t>
  </si>
  <si>
    <t>Actas de Operativos realizados</t>
  </si>
  <si>
    <t>Correo enviado por la Dirección de Comunicaciones de la SDG</t>
  </si>
  <si>
    <t>Los procesos contractuales de malla vial,se encuentran en formulación,viabilidad del sector y reserva por parte del IDU y IDRD
Solicitudes de Aval 
20186920142061
20182250258661</t>
  </si>
  <si>
    <t>Respuesta IDU 20182250258661</t>
  </si>
  <si>
    <t xml:space="preserve">Según el registro de publicaciones, la alcaldía local de ciudad bolivar cumple con el 86% de los criterios de la ley 1712 </t>
  </si>
  <si>
    <t>Matriz de seguimiento a la aley 1712  de la alcaldía local de ciudad bolivar</t>
  </si>
  <si>
    <t>Informe de acciones de mejora interna y matriz de seguimiento de acciones de mejora externa</t>
  </si>
  <si>
    <t>Informe de ORFEO 1</t>
  </si>
  <si>
    <t>La alcaldía local de ciudad bolívar realizó la medición del desempeño ambiental</t>
  </si>
  <si>
    <t>Informe de realización de medición del desempeño ambiental</t>
  </si>
  <si>
    <t>Según informe presentado por la subsecretaría de gestión institucional y la Dirección Financiera la alcaldía local asistió a todas las jornadas de unificación de criterios contables</t>
  </si>
  <si>
    <t>Según reporte de la DGPDL la alcaldía local cumplió con el plan de implementación de SIPSE</t>
  </si>
  <si>
    <t>InformeDGPDL</t>
  </si>
  <si>
    <t>Según el reporte de atención a la ciudadanía la alcaldía local de ciudad bolivar  cuenta con 69 requerimientos vencidos</t>
  </si>
  <si>
    <t>META NO PROGRAMADA</t>
  </si>
  <si>
    <t xml:space="preserve">En acciones de mejora, la alcaldía local de ciudad bolivar, cuenta con los siguientes resultados:
1. Acciones de mejora interna - 41% 
</t>
  </si>
  <si>
    <t>(1-No. De acciones vencidas de plan de mejoramiento responsabilidad del proceso /N°  de acciones a gestionar bajo responsabilidad del proceso)*100</t>
  </si>
  <si>
    <t>La alcaldía local de ciudad bolivar cuenta con 2849 comunicaciones en las bandejas de ORFEO 1</t>
  </si>
  <si>
    <t>Mantener el 100% de las acciones de mejora asignadas al proceso/Alcaldía con relación a planes de mejoramiento interno documentadas y vigentes</t>
  </si>
  <si>
    <t>Archivar 180 (30%) actuaciones de obras anteriores a la ley 1801/2016 en la vigencia 2018</t>
  </si>
  <si>
    <t>Archivar 76 (20%) actuaciones de establecimiento de comercio anteriores a la ley 1801/2016 en la vigencia 2018</t>
  </si>
  <si>
    <t>Se realiza una Estrategia de Cultura Ciudadana -IDIPRON / Alcaldia Local de Ciudad Bolívar.#CulturizandoAndo</t>
  </si>
  <si>
    <t xml:space="preserve">Registro fotográfico de las jormadas, Y copia del cronograma de actividades. </t>
  </si>
  <si>
    <t xml:space="preserve">Se realizaron 3 camapañas internas, 
- Mundialito
- semana de sensibilización ( Juntos por el Medio Ambiente)
-Apoyo a Secretaria de Gobierno con Jornada Bogotá Limpia 2018 / Ciudad Caminable.
</t>
  </si>
  <si>
    <t>Registro fotográfico de las jornadas, y pieza grafica que se utilizó para dicha actividad.</t>
  </si>
  <si>
    <t>Se realizo la formutacion e implementación del Plan de Comunicaciones 2018</t>
  </si>
  <si>
    <t>plan de comunicaciones</t>
  </si>
  <si>
    <t>Se realizaron 4 operativos de espacio publico en relación parqueaderos y vias publicas (bahias) en las fechas 
23 de julio, 08 de Agosto, 04 de septiembrey 24 de sept y 3 Operativos de control espacio público ( Vendedores Informales) , en los sectores de Madelena San Francisco, Perdomo, Estancia Candelaria  12 Julio, 14 Agosto, 12 Sep</t>
  </si>
  <si>
    <t xml:space="preserve">Operativo realizado 17 de julio </t>
  </si>
  <si>
    <t>Al cierre del -III  Trimestre se ha se a girado de  inversión Directa para la vigencia 2018, el 3,73% por un valor de $ 4.033.705.946</t>
  </si>
  <si>
    <t>De las obligaciones por pagar constituidas con recursos de la vigencia 2017 y años anteriores (Inversión, se giro para el III  Trimestre en  Inversión un porcentaje del 15,58 por valor de $19.996.901.118, en gastos de funcionamiento del 10,10 por un valor de $16.402.239.....(ACLARANDO QUE LAS OBLIGACIONES POR PAGAR  VIGENCIA 2017 Y AÑOS ANTERIORES  SE AJUSTARON AL SEGUNDO TRIMESTRE A LOS VALORES REALES DEL CIERRE DE LA VIGENCIA 2017)</t>
  </si>
  <si>
    <t>De los 801 requerimientos recibidos en el trimestre Alcaldia Local Ciudad Bolivar ha dao respuesta oportuna a 580 solicitudes para un porcentaje 72.4%</t>
  </si>
  <si>
    <t>Se realizo el seguimiento con el acompañamiento de SDP con corte a septiembre 30 de 2018 y se incorporo la inforamacion presupuestal en el aplicativo MUSI  y SEGPLAN.</t>
  </si>
  <si>
    <t>Durante el trimestre se archivaron 38 actuaciones de obras con auto de archivo definitivo, asi mismo es importante resaltar que para el II trimestre no se reporto gestión toda vez que la meta se encontraba en ajuste por parte de la Oficina de Planeacion, para una ejecución total de  59 Actuaciones archivadas.</t>
  </si>
  <si>
    <t>Durante el trimestre se archivaron 27 actuaciones de establecimientos de comercio con auto de archivo definitivo, asi mismo es importante resaltar que para el II trimestre no se reporto gestión toda vez que la meta se encontraba en ajuste por parte de la Oficina de Planeacion, para una ejecución total de  86 Actuaciones archivadas.</t>
  </si>
  <si>
    <t>Matriz de Expedientes archivados</t>
  </si>
  <si>
    <r>
      <t xml:space="preserve">Se programaron 6 operativos de los cuales 1 no se realizo por falta de acompañamiento de la Policia Nacional el 31 de Julio
Los operativos realizados se ejecutaron en las siguientes fechas : 10 jul, 23 agos, 29 agos, 13 sep </t>
    </r>
    <r>
      <rPr>
        <sz val="10"/>
        <color indexed="10"/>
        <rFont val="Arial Rounded MT Bold"/>
        <family val="2"/>
      </rPr>
      <t>26 sep</t>
    </r>
  </si>
  <si>
    <t xml:space="preserve">Mineria 6
10 agosto MINPRECO
17 Agost: villa paula,
24 Agosto: sociedad constrictural
 31 de Agosto. Celmex 
22 y 23  agosto desmonte de puente en cantera Porvenir
28 septiembre: Cantera la quebrada
Medio ambiente:  6
04 julio : Curtiembre
15 de agosto: control ambiental
22 de agosto: control animal
19 de septiembre: control animal
20 de septiembre quebarada la Estrella
26 de septiembre: limpieza quqebrada la estrella
</t>
  </si>
  <si>
    <t xml:space="preserve">Los profesionales del Area de Planeación solicititaron viabilidada Tecnica en cumplimiento a  la directiva 012 para los siguientes proyectos: 
• Proyecto 1423: componente Interventoria de parques Radicado solicitud de concepto favorable No. 20186920010383. Radicado respuesta: 20182100368803
• Proyecto 1423: componente Contruccion de parques Radicado No. 20186910117702. Respuesta 20182100197352. 
• Proyecto 1313 Radicado de respuesta 20186920188191 Rta. 20186910120392 del día 30 de agosto de 2018
• proyecto 1423 Interventoria construccion de Parques sol. 20186920012003 Rta 20182100419633.  
• proyecto conmemoratorio del día internacional de la no violencia contra la mujer Radicado: 20186920212091 , respuesta : 20186910134432 
* Proceso de Entornos escolares componente de DD.HH solicitud rad:  20186920097661 respuesta : 20183100384143
</t>
  </si>
  <si>
    <t xml:space="preserve">Se realizan las sesiones del Consejo Local de Gobierno de los meses de julio, agosto y septiembre, en la que las entidades responsables reportan los avances de acuerdo a las actividades desarrolladas en los meses de junio, julio y agosto en el marco del cumplimiento de  las metas del Plan de Acción para la vigencia 2018: 
1. Hacer seguimiento a la implementación de la Estrategia de Abordaje Territorial.
2. Mejorar la información y comunicación de las acciones y gestiones integrales de los sectores distritales a través de la agenda territorial.
3. Territorializar la inversión entregada por los sectores de cultura, educación, gobierno, ambiente, mujer e integración social.
</t>
  </si>
  <si>
    <t>Meta no programada</t>
  </si>
  <si>
    <t>Ejecucion Presupuestal a 30 de septiembre de 2018</t>
  </si>
  <si>
    <t>Memorandos</t>
  </si>
  <si>
    <t>el reporte lo realiza nivel central</t>
  </si>
  <si>
    <t>De acuerdo al lineamiento el reporte lo realiza Nivel central - Dirección Administrativa</t>
  </si>
  <si>
    <t>La información de ejecución el FDLCB fue reportada con memorando 20186920013203</t>
  </si>
  <si>
    <t>De acuerdo al lineamiento el reporte lo realiza Nivel central - Dirección DTI-</t>
  </si>
  <si>
    <t>Memorando 20184400435333</t>
  </si>
  <si>
    <t>Memorandos con raqdicado relacionados en el análisis del avance. Medio físico y mediomagnético en el aplicativo orfeo.</t>
  </si>
  <si>
    <t>Memorando de citación con radicado No. 3201800000524 del 21 de agosto / Acta y Control de Asistencia a la jornada.</t>
  </si>
  <si>
    <t>Matriz de Contratación
Plataforma SECOP II</t>
  </si>
  <si>
    <t>Plataforma Secop II</t>
  </si>
  <si>
    <t>Secop II</t>
  </si>
  <si>
    <t>Se han publicado 4 procesos de licitación publica
FDLCB-LP-001-2018
FDLCB-LP-002-2018
FDLCB-LP-003-2018
FDLCB-LP-005-2018
FDLCB-LP-006-2018
 utilizadndo los pliegos tipo de IDU - IDRD</t>
  </si>
  <si>
    <t xml:space="preserve">Se ha publicado el proceso de subasta inversa:
FDLCB-SI-001-2018 
SUMINISTRO DE FERRETERÍA, EPP Y PINTURAS.
</t>
  </si>
  <si>
    <t>Matriz MUSI corte a 30-09-2018
acta de seguimiento con SDP
PREDIS  ( Pendiente firmas de los responsables por ajustes)</t>
  </si>
  <si>
    <r>
      <t xml:space="preserve">se publicaron, 3 selecciones abreviadas
FDLCB-PSAMC-002-2018
FDLCB-PSAMC-003-2018
FDLCB-PSAMC-004-2018
Procesos de minima cuantia
FDLCB-PMC-004-2018 
</t>
    </r>
    <r>
      <rPr>
        <sz val="10"/>
        <rFont val="Arial Rounded MT Bold"/>
        <family val="2"/>
      </rPr>
      <t>24 contratos de prestación de servicios
CPS-210-2018
CPS-211-2018
CPS-212-2018
CPS-213-2018
CPS-214-2018
CPS-215-2018
CPS-216-2018
CPS-217-2018
CPS-218-2018
CPS-219-2018
CPS-220-2018
CPS-221-2018
CPS-222-2018
CPS-223-2018
CPS-224-2018
CPS-225-2018
CPS-226-2018
CPS-227-2018
CPS-228-2018
CPS-229-2018
CPS-230-2018
CPS-231-2018
CPS-232-2018
CPS-233-2018</t>
    </r>
    <r>
      <rPr>
        <sz val="10"/>
        <color indexed="10"/>
        <rFont val="Arial Rounded MT Bold"/>
        <family val="2"/>
      </rPr>
      <t xml:space="preserve">
</t>
    </r>
  </si>
  <si>
    <t>Base en Excel requerimientos SAC
Herramienta Google Drive, derechos de petición</t>
  </si>
  <si>
    <r>
      <rPr>
        <b/>
        <sz val="10"/>
        <color indexed="8"/>
        <rFont val="Arial Rounded MT Bold"/>
        <family val="2"/>
      </rPr>
      <t xml:space="preserve">1) </t>
    </r>
    <r>
      <rPr>
        <sz val="10"/>
        <color indexed="8"/>
        <rFont val="Arial Rounded MT Bold"/>
        <family val="2"/>
      </rPr>
      <t xml:space="preserve">Se recibió de la Oficina de Presupuesto la información correspondiente a las ejercuciones presupuestales de los meses de junio, julio y agosto de 2018 con radicados No. 20186920009263, 20186920010313 y 20186920011913 respectivamente. </t>
    </r>
    <r>
      <rPr>
        <b/>
        <sz val="10"/>
        <color indexed="8"/>
        <rFont val="Arial Rounded MT Bold"/>
        <family val="2"/>
      </rPr>
      <t xml:space="preserve">2) </t>
    </r>
    <r>
      <rPr>
        <sz val="10"/>
        <color indexed="8"/>
        <rFont val="Arial Rounded MT Bold"/>
        <family val="2"/>
      </rPr>
      <t xml:space="preserve">La oficina de almacen  informó mediante radicado No. 20186920013653 los movimientos de almacén correspondientes al mes de septiembre, con el fin de ser contabilizados y realizar la respectiva conciliación almacén-contabilidad. </t>
    </r>
    <r>
      <rPr>
        <b/>
        <sz val="10"/>
        <color indexed="8"/>
        <rFont val="Arial Rounded MT Bold"/>
        <family val="2"/>
      </rPr>
      <t xml:space="preserve">3) </t>
    </r>
    <r>
      <rPr>
        <sz val="10"/>
        <color indexed="8"/>
        <rFont val="Arial Rounded MT Bold"/>
        <family val="2"/>
      </rPr>
      <t>Los profesionales de las area PIGA, caja menor y Area gestión Policiva Juridica, realizaron el reporte correspondiente a la oficina de contabilidad via correo electrónico</t>
    </r>
  </si>
  <si>
    <t>se programaron 17 operativos de los cuales 2  no se efecturon los dias 14 y 28 de julio, por falta de acompañamiento de las autoridades de policia siendo necesario la presencia para su desarrollo.
Se realizaron 12 Operativos de establecimientos de comercio en horaio nocturno como son bares, tabernas, billaeres, juegos de rana, canchas de tejo ne las fechas:
06 de julio, 19 julio, 03 agosto,11 agosto, 18 agosto, 24 agosto, 31 agos, 01 sep,07 sept 14 sept, 21 sept, 28 sep.
Y tres operativos diurnos, Tiendas cigarrerias, almacenes de repuesto , salones de belleza, casinos.
17 de agosto, 27 de Agosto y 18 de Septiembre</t>
  </si>
  <si>
    <t>Al II Trimestre se ha comprometido del presupuesto de inversión asignado a la vigencia 2018,  Gastos de Inversión el 0,93%  por valor de $992.329.499</t>
  </si>
  <si>
    <t>Al III Trimestre se ha comprometido del presupuesto de inversión asignado a la vigencia 2018,  Gastos de Inversión el 0,74%  por valor  de $884,978.000, el porcentaje se ve disminuido por la adición de los excedentes financieros de la vigencia 2017 $11.800.000.000</t>
  </si>
  <si>
    <t xml:space="preserve">Al cierre del -II  Trimestre se ha se a girado de  inversión Directa para la vigencia 2018, el 3,73% por un valor de $ 1.751.398.435 </t>
  </si>
  <si>
    <t>De las obligaciones por pagar constituidas con recursos de la vigencia 2017 y años anteriores (Inversión, se giro para el II  Trimestre en  Inversión un porcentaje del 22,90 por valor de $28.664013.779, en gastos de funcionamiento del 65,17 por un valor de $ 38.728.028.....(ACLARANDO QUE LAS OBLIGACIONES POR PAGAR  VIGENCIA 2017 Y AÑOS ANTERIORES  SE AJUSTARON AL SEGUNDO TRIMESTRE A LOS VALORES REALES DEL CIERRE DE LA VIGENCIA 2017)</t>
  </si>
  <si>
    <t>Plan de Acción CLG 2018
 Acta de aprobación</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</si>
</sst>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00\ _€_-;\-* #,##0.00\ _€_-;_-* &quot;-&quot;??\ _€_-;_-@_-"/>
    <numFmt numFmtId="179" formatCode="[$$-240A]\ #,##0.00"/>
    <numFmt numFmtId="180" formatCode="* #,##0.00&quot;    &quot;;\-* #,##0.00&quot;    &quot;;* \-#&quot;    &quot;;@\ "/>
    <numFmt numFmtId="181" formatCode="0.0%"/>
    <numFmt numFmtId="182" formatCode="[$-80A]dddd\,\ d&quot; de &quot;mmmm&quot; de &quot;yyyy"/>
    <numFmt numFmtId="183" formatCode="[$-80A]hh:mm:ss\ AM/PM"/>
  </numFmts>
  <fonts count="115">
    <font>
      <sz val="11"/>
      <color theme="1"/>
      <name val="Calibri"/>
      <family val="2"/>
    </font>
    <font>
      <sz val="11"/>
      <color indexed="8"/>
      <name val="Calibri"/>
      <family val="2"/>
    </font>
    <font>
      <sz val="10"/>
      <name val="Arial"/>
      <family val="2"/>
    </font>
    <font>
      <sz val="14"/>
      <name val="Arial Narrow"/>
      <family val="2"/>
    </font>
    <font>
      <b/>
      <sz val="11"/>
      <name val="Arial Rounded MT Bold"/>
      <family val="2"/>
    </font>
    <font>
      <b/>
      <sz val="12"/>
      <name val="Arial Rounded MT Bold"/>
      <family val="2"/>
    </font>
    <font>
      <b/>
      <sz val="11"/>
      <color indexed="16"/>
      <name val="Arial Rounded MT Bold"/>
      <family val="2"/>
    </font>
    <font>
      <b/>
      <sz val="10"/>
      <name val="Arial Rounded MT Bold"/>
      <family val="2"/>
    </font>
    <font>
      <sz val="12"/>
      <name val="Arial Rounded MT Bold"/>
      <family val="2"/>
    </font>
    <font>
      <sz val="10"/>
      <name val="Arial Rounded MT Bold"/>
      <family val="2"/>
    </font>
    <font>
      <b/>
      <sz val="10"/>
      <color indexed="8"/>
      <name val="Arial Rounded MT Bold"/>
      <family val="2"/>
    </font>
    <font>
      <b/>
      <sz val="18"/>
      <name val="Arial Rounded MT Bold"/>
      <family val="2"/>
    </font>
    <font>
      <sz val="18"/>
      <name val="Arial Rounded MT Bold"/>
      <family val="2"/>
    </font>
    <font>
      <b/>
      <sz val="18"/>
      <color indexed="10"/>
      <name val="Arial Rounded MT Bold"/>
      <family val="2"/>
    </font>
    <font>
      <b/>
      <sz val="22"/>
      <name val="Arial Rounded MT Bold"/>
      <family val="2"/>
    </font>
    <font>
      <sz val="20"/>
      <name val="Arial Rounded MT Bold"/>
      <family val="2"/>
    </font>
    <font>
      <sz val="14"/>
      <name val="Arial Rounded MT Bold"/>
      <family val="2"/>
    </font>
    <font>
      <sz val="16"/>
      <name val="Arial Rounded MT Bold"/>
      <family val="2"/>
    </font>
    <font>
      <sz val="16"/>
      <name val="Arial"/>
      <family val="2"/>
    </font>
    <font>
      <b/>
      <sz val="16"/>
      <color indexed="8"/>
      <name val="Calibri"/>
      <family val="2"/>
    </font>
    <font>
      <sz val="16"/>
      <color indexed="8"/>
      <name val="Calibri"/>
      <family val="2"/>
    </font>
    <font>
      <sz val="18"/>
      <name val="Arial"/>
      <family val="2"/>
    </font>
    <font>
      <sz val="11"/>
      <name val="Arial"/>
      <family val="2"/>
    </font>
    <font>
      <sz val="9"/>
      <name val="Arial"/>
      <family val="2"/>
    </font>
    <font>
      <b/>
      <sz val="10"/>
      <color indexed="8"/>
      <name val="Arial"/>
      <family val="2"/>
    </font>
    <font>
      <b/>
      <sz val="10"/>
      <name val="Arial"/>
      <family val="2"/>
    </font>
    <font>
      <sz val="10"/>
      <color indexed="8"/>
      <name val="Arial Rounded MT Bold"/>
      <family val="2"/>
    </font>
    <font>
      <sz val="10"/>
      <color indexed="10"/>
      <name val="Arial Rounded MT Bold"/>
      <family val="2"/>
    </font>
    <font>
      <sz val="11"/>
      <name val="Arial Rounded MT Bold"/>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sz val="12"/>
      <color indexed="8"/>
      <name val="Arial"/>
      <family val="2"/>
    </font>
    <font>
      <sz val="14"/>
      <color indexed="8"/>
      <name val="Arial Narrow"/>
      <family val="2"/>
    </font>
    <font>
      <sz val="14"/>
      <color indexed="10"/>
      <name val="Arial Narrow"/>
      <family val="2"/>
    </font>
    <font>
      <sz val="11"/>
      <color indexed="8"/>
      <name val="Arial Rounded MT Bold"/>
      <family val="2"/>
    </font>
    <font>
      <sz val="18"/>
      <color indexed="8"/>
      <name val="Arial Rounded MT Bold"/>
      <family val="2"/>
    </font>
    <font>
      <sz val="16"/>
      <color indexed="8"/>
      <name val="Arial Rounded MT Bold"/>
      <family val="2"/>
    </font>
    <font>
      <sz val="12"/>
      <color indexed="8"/>
      <name val="Arial Rounded MT Bold"/>
      <family val="2"/>
    </font>
    <font>
      <b/>
      <sz val="18"/>
      <color indexed="8"/>
      <name val="Arial Rounded MT Bold"/>
      <family val="2"/>
    </font>
    <font>
      <b/>
      <sz val="28"/>
      <color indexed="8"/>
      <name val="Arial Rounded MT Bold"/>
      <family val="2"/>
    </font>
    <font>
      <b/>
      <sz val="22"/>
      <color indexed="8"/>
      <name val="Arial Rounded MT Bold"/>
      <family val="2"/>
    </font>
    <font>
      <sz val="18"/>
      <color indexed="8"/>
      <name val="Arial"/>
      <family val="2"/>
    </font>
    <font>
      <b/>
      <sz val="28"/>
      <color indexed="8"/>
      <name val="Arial"/>
      <family val="2"/>
    </font>
    <font>
      <sz val="16"/>
      <color indexed="8"/>
      <name val="Arial"/>
      <family val="2"/>
    </font>
    <font>
      <b/>
      <sz val="20"/>
      <color indexed="8"/>
      <name val="Arial Rounded MT Bold"/>
      <family val="2"/>
    </font>
    <font>
      <b/>
      <sz val="16"/>
      <color indexed="8"/>
      <name val="Arial Rounded MT Bold"/>
      <family val="2"/>
    </font>
    <font>
      <b/>
      <sz val="48"/>
      <color indexed="8"/>
      <name val="Arial Rounded MT Bold"/>
      <family val="2"/>
    </font>
    <font>
      <sz val="20"/>
      <color indexed="8"/>
      <name val="Arial Rounded MT Bold"/>
      <family val="2"/>
    </font>
    <font>
      <sz val="10"/>
      <color indexed="8"/>
      <name val="Arial"/>
      <family val="2"/>
    </font>
    <font>
      <sz val="9"/>
      <color indexed="8"/>
      <name val="Arial"/>
      <family val="2"/>
    </font>
    <font>
      <b/>
      <sz val="11"/>
      <color indexed="8"/>
      <name val="Arial Rounded MT Bold"/>
      <family val="2"/>
    </font>
    <font>
      <b/>
      <sz val="26"/>
      <color indexed="8"/>
      <name val="Arial Rounded MT Bold"/>
      <family val="2"/>
    </font>
    <font>
      <b/>
      <sz val="24"/>
      <color indexed="8"/>
      <name val="Arial Rounded MT Bold"/>
      <family val="2"/>
    </font>
    <font>
      <b/>
      <sz val="18"/>
      <color indexed="8"/>
      <name val="Arial Narrow"/>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12"/>
      <color theme="1"/>
      <name val="Arial"/>
      <family val="2"/>
    </font>
    <font>
      <sz val="14"/>
      <color theme="1"/>
      <name val="Arial Narrow"/>
      <family val="2"/>
    </font>
    <font>
      <sz val="14"/>
      <color rgb="FFFF0000"/>
      <name val="Arial Narrow"/>
      <family val="2"/>
    </font>
    <font>
      <sz val="11"/>
      <color theme="1"/>
      <name val="Arial Rounded MT Bold"/>
      <family val="2"/>
    </font>
    <font>
      <sz val="10"/>
      <color theme="1"/>
      <name val="Arial Rounded MT Bold"/>
      <family val="2"/>
    </font>
    <font>
      <b/>
      <sz val="10"/>
      <color theme="1"/>
      <name val="Arial Rounded MT Bold"/>
      <family val="2"/>
    </font>
    <font>
      <sz val="18"/>
      <color theme="1"/>
      <name val="Arial Rounded MT Bold"/>
      <family val="2"/>
    </font>
    <font>
      <sz val="16"/>
      <color theme="1"/>
      <name val="Arial Rounded MT Bold"/>
      <family val="2"/>
    </font>
    <font>
      <sz val="12"/>
      <color theme="1"/>
      <name val="Arial Rounded MT Bold"/>
      <family val="2"/>
    </font>
    <font>
      <b/>
      <sz val="18"/>
      <color theme="1"/>
      <name val="Arial Rounded MT Bold"/>
      <family val="2"/>
    </font>
    <font>
      <b/>
      <sz val="28"/>
      <color theme="1"/>
      <name val="Arial Rounded MT Bold"/>
      <family val="2"/>
    </font>
    <font>
      <b/>
      <sz val="22"/>
      <color theme="1"/>
      <name val="Arial Rounded MT Bold"/>
      <family val="2"/>
    </font>
    <font>
      <sz val="18"/>
      <color theme="1"/>
      <name val="Arial"/>
      <family val="2"/>
    </font>
    <font>
      <b/>
      <sz val="28"/>
      <color theme="1"/>
      <name val="Arial"/>
      <family val="2"/>
    </font>
    <font>
      <sz val="16"/>
      <color theme="1"/>
      <name val="Arial"/>
      <family val="2"/>
    </font>
    <font>
      <sz val="18"/>
      <color rgb="FF00000A"/>
      <name val="Arial"/>
      <family val="2"/>
    </font>
    <font>
      <b/>
      <sz val="20"/>
      <color theme="1"/>
      <name val="Arial Rounded MT Bold"/>
      <family val="2"/>
    </font>
    <font>
      <sz val="16"/>
      <color theme="1"/>
      <name val="Calibri"/>
      <family val="2"/>
    </font>
    <font>
      <sz val="16"/>
      <color rgb="FF000000"/>
      <name val="Arial Rounded MT Bold"/>
      <family val="2"/>
    </font>
    <font>
      <b/>
      <sz val="16"/>
      <color theme="1"/>
      <name val="Arial Rounded MT Bold"/>
      <family val="2"/>
    </font>
    <font>
      <b/>
      <sz val="48"/>
      <color theme="1"/>
      <name val="Arial Rounded MT Bold"/>
      <family val="2"/>
    </font>
    <font>
      <sz val="20"/>
      <color theme="1"/>
      <name val="Arial Rounded MT Bold"/>
      <family val="2"/>
    </font>
    <font>
      <sz val="10"/>
      <color theme="1"/>
      <name val="Arial"/>
      <family val="2"/>
    </font>
    <font>
      <sz val="9"/>
      <color rgb="FF000000"/>
      <name val="Arial"/>
      <family val="2"/>
    </font>
    <font>
      <b/>
      <sz val="24"/>
      <color theme="1"/>
      <name val="Arial Rounded MT Bold"/>
      <family val="2"/>
    </font>
    <font>
      <b/>
      <sz val="26"/>
      <color theme="1"/>
      <name val="Arial Rounded MT Bold"/>
      <family val="2"/>
    </font>
    <font>
      <b/>
      <sz val="11"/>
      <color theme="1"/>
      <name val="Arial Rounded MT Bold"/>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theme="0"/>
        <bgColor indexed="64"/>
      </patternFill>
    </fill>
    <fill>
      <patternFill patternType="solid">
        <fgColor rgb="FFFFFF00"/>
        <bgColor indexed="64"/>
      </patternFill>
    </fill>
    <fill>
      <patternFill patternType="solid">
        <fgColor theme="2" tint="-0.24997000396251678"/>
        <bgColor indexed="64"/>
      </patternFill>
    </fill>
    <fill>
      <patternFill patternType="solid">
        <fgColor indexed="9"/>
        <bgColor indexed="64"/>
      </patternFill>
    </fill>
    <fill>
      <patternFill patternType="solid">
        <fgColor rgb="FF0070C0"/>
        <bgColor indexed="64"/>
      </patternFill>
    </fill>
    <fill>
      <patternFill patternType="solid">
        <fgColor theme="8" tint="-0.24997000396251678"/>
        <bgColor indexed="64"/>
      </patternFill>
    </fill>
    <fill>
      <patternFill patternType="solid">
        <fgColor rgb="FF00B050"/>
        <bgColor indexed="64"/>
      </patternFill>
    </fill>
    <fill>
      <patternFill patternType="solid">
        <fgColor theme="0" tint="-0.24997000396251678"/>
        <bgColor indexed="64"/>
      </patternFill>
    </fill>
    <fill>
      <patternFill patternType="solid">
        <fgColor theme="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border>
    <border>
      <left style="thin"/>
      <right style="thin"/>
      <top style="thin"/>
      <bottom style="thin"/>
    </border>
    <border>
      <left style="thin"/>
      <right style="thin"/>
      <top style="medium"/>
      <bottom style="thin"/>
    </border>
    <border>
      <left style="thin"/>
      <right style="thin"/>
      <top/>
      <bottom style="thin"/>
    </border>
    <border>
      <left style="thin"/>
      <right style="thin"/>
      <top style="thin"/>
      <bottom style="medium"/>
    </border>
    <border>
      <left style="thin"/>
      <right style="thin"/>
      <top style="thin"/>
      <bottom/>
    </border>
    <border>
      <left/>
      <right style="thin"/>
      <top style="thin"/>
      <bottom style="thin"/>
    </border>
    <border>
      <left/>
      <right style="thin"/>
      <top style="thin"/>
      <bottom style="medium"/>
    </border>
    <border>
      <left/>
      <right style="thin"/>
      <top style="medium"/>
      <bottom style="thin"/>
    </border>
    <border>
      <left/>
      <right style="thin"/>
      <top/>
      <bottom style="thin"/>
    </border>
    <border>
      <left/>
      <right style="thin"/>
      <top style="thin"/>
      <bottom/>
    </border>
    <border>
      <left style="thin"/>
      <right/>
      <top style="thin"/>
      <bottom style="thin"/>
    </border>
    <border>
      <left/>
      <right/>
      <top style="thin"/>
      <bottom style="thin"/>
    </border>
    <border>
      <left style="medium"/>
      <right style="thin"/>
      <top style="thin"/>
      <bottom style="thin"/>
    </border>
    <border>
      <left style="medium"/>
      <right style="thin"/>
      <top style="thin"/>
      <bottom style="medium"/>
    </border>
    <border>
      <left style="thin"/>
      <right/>
      <top/>
      <bottom/>
    </border>
    <border>
      <left style="medium"/>
      <right style="medium"/>
      <top style="medium"/>
      <bottom/>
    </border>
    <border>
      <left style="medium"/>
      <right style="medium"/>
      <top/>
      <bottom/>
    </border>
    <border>
      <left style="thin"/>
      <right style="thin"/>
      <top/>
      <bottom/>
    </border>
    <border>
      <left style="thin"/>
      <right style="medium"/>
      <top style="thin"/>
      <bottom/>
    </border>
    <border>
      <left style="medium"/>
      <right style="medium"/>
      <top style="medium"/>
      <bottom style="thin"/>
    </border>
    <border>
      <left style="medium"/>
      <right style="medium"/>
      <top style="thin"/>
      <bottom style="thin"/>
    </border>
    <border>
      <left style="medium"/>
      <right style="medium"/>
      <top/>
      <bottom style="thin"/>
    </border>
    <border>
      <left style="medium"/>
      <right style="medium"/>
      <top style="thin"/>
      <bottom style="medium"/>
    </border>
    <border>
      <left style="thin"/>
      <right/>
      <top/>
      <bottom style="thin"/>
    </border>
    <border>
      <left/>
      <right style="thin"/>
      <top/>
      <bottom style="medium"/>
    </border>
    <border>
      <left style="thin"/>
      <right style="thin"/>
      <top/>
      <bottom style="medium"/>
    </border>
    <border>
      <left style="thin"/>
      <right style="medium"/>
      <top/>
      <bottom style="medium"/>
    </border>
    <border>
      <left style="thin"/>
      <right/>
      <top style="medium"/>
      <bottom style="thin"/>
    </border>
    <border>
      <left style="thin"/>
      <right/>
      <top style="thin"/>
      <bottom/>
    </border>
    <border>
      <left style="thin"/>
      <right/>
      <top/>
      <bottom style="medium"/>
    </border>
    <border>
      <left/>
      <right/>
      <top style="thin"/>
      <bottom/>
    </border>
    <border>
      <left style="thin"/>
      <right/>
      <top style="thin"/>
      <bottom style="medium"/>
    </border>
    <border>
      <left/>
      <right style="medium"/>
      <top style="thin"/>
      <bottom/>
    </border>
    <border>
      <left/>
      <right style="medium"/>
      <top/>
      <bottom/>
    </border>
    <border>
      <left/>
      <right style="medium"/>
      <top style="medium"/>
      <bottom style="thin"/>
    </border>
    <border>
      <left style="medium"/>
      <right/>
      <top/>
      <bottom/>
    </border>
    <border>
      <left style="medium"/>
      <right/>
      <top style="medium"/>
      <bottom/>
    </border>
    <border>
      <left style="medium"/>
      <right/>
      <top style="medium"/>
      <bottom style="thin"/>
    </border>
    <border>
      <left style="medium"/>
      <right/>
      <top style="thin"/>
      <bottom/>
    </border>
    <border>
      <left style="medium"/>
      <right style="medium"/>
      <top/>
      <bottom style="medium"/>
    </border>
    <border>
      <left style="medium"/>
      <right/>
      <top/>
      <bottom style="medium"/>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right/>
      <top style="medium"/>
      <bottom style="thin"/>
    </border>
    <border>
      <left/>
      <right/>
      <top style="medium"/>
      <bottom/>
    </border>
    <border>
      <left style="medium"/>
      <right/>
      <top/>
      <bottom style="thin"/>
    </border>
    <border>
      <left/>
      <right/>
      <top/>
      <bottom style="thin"/>
    </border>
    <border>
      <left/>
      <right style="thin"/>
      <top style="medium"/>
      <bottom/>
    </border>
    <border>
      <left/>
      <right style="thin"/>
      <top/>
      <bottom/>
    </border>
    <border>
      <left/>
      <right/>
      <top/>
      <bottom style="medium"/>
    </border>
    <border>
      <left style="medium"/>
      <right/>
      <top style="medium"/>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2" fillId="20" borderId="0" applyNumberFormat="0" applyBorder="0" applyAlignment="0" applyProtection="0"/>
    <xf numFmtId="0" fontId="71" fillId="21" borderId="0" applyNumberFormat="0" applyBorder="0" applyAlignment="0" applyProtection="0"/>
    <xf numFmtId="0" fontId="72" fillId="22" borderId="1" applyNumberFormat="0" applyAlignment="0" applyProtection="0"/>
    <xf numFmtId="0" fontId="73" fillId="23" borderId="2" applyNumberFormat="0" applyAlignment="0" applyProtection="0"/>
    <xf numFmtId="0" fontId="74" fillId="0" borderId="3" applyNumberFormat="0" applyFill="0" applyAlignment="0" applyProtection="0"/>
    <xf numFmtId="0" fontId="75" fillId="0" borderId="0" applyNumberFormat="0" applyFill="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6" fillId="30" borderId="1" applyNumberFormat="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31" borderId="0" applyNumberFormat="0" applyBorder="0" applyAlignment="0" applyProtection="0"/>
    <xf numFmtId="178"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80" fontId="2"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32" borderId="0" applyNumberFormat="0" applyBorder="0" applyAlignment="0" applyProtection="0"/>
    <xf numFmtId="0" fontId="2" fillId="0" borderId="0">
      <alignment/>
      <protection/>
    </xf>
    <xf numFmtId="0" fontId="0" fillId="33" borderId="4" applyNumberFormat="0" applyFont="0" applyAlignment="0" applyProtection="0"/>
    <xf numFmtId="9" fontId="0"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4" borderId="0" applyNumberFormat="0" applyBorder="0" applyAlignment="0" applyProtection="0"/>
    <xf numFmtId="0" fontId="80" fillId="22" borderId="5"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6" applyNumberFormat="0" applyFill="0" applyAlignment="0" applyProtection="0"/>
    <xf numFmtId="0" fontId="85" fillId="0" borderId="7" applyNumberFormat="0" applyFill="0" applyAlignment="0" applyProtection="0"/>
    <xf numFmtId="0" fontId="75" fillId="0" borderId="8" applyNumberFormat="0" applyFill="0" applyAlignment="0" applyProtection="0"/>
    <xf numFmtId="0" fontId="86" fillId="0" borderId="9" applyNumberFormat="0" applyFill="0" applyAlignment="0" applyProtection="0"/>
    <xf numFmtId="0" fontId="2" fillId="35" borderId="0" applyNumberFormat="0" applyBorder="0" applyAlignment="0" applyProtection="0"/>
  </cellStyleXfs>
  <cellXfs count="367">
    <xf numFmtId="0" fontId="0" fillId="0" borderId="0" xfId="0" applyFont="1" applyAlignment="1">
      <alignment/>
    </xf>
    <xf numFmtId="0" fontId="87" fillId="0" borderId="10" xfId="0" applyFont="1" applyFill="1" applyBorder="1" applyAlignment="1">
      <alignment horizontal="justify" vertical="center" wrapText="1"/>
    </xf>
    <xf numFmtId="0" fontId="87" fillId="0" borderId="11" xfId="0" applyFont="1" applyFill="1" applyBorder="1" applyAlignment="1">
      <alignment horizontal="center" vertical="center" wrapText="1"/>
    </xf>
    <xf numFmtId="0" fontId="0" fillId="0" borderId="0" xfId="0" applyAlignment="1">
      <alignment wrapText="1"/>
    </xf>
    <xf numFmtId="0" fontId="87" fillId="0" borderId="12" xfId="0" applyFont="1" applyFill="1" applyBorder="1" applyAlignment="1">
      <alignment horizontal="justify" vertical="center" wrapText="1"/>
    </xf>
    <xf numFmtId="0" fontId="87" fillId="0" borderId="11" xfId="0" applyFont="1" applyFill="1" applyBorder="1" applyAlignment="1">
      <alignment horizontal="justify" vertical="center" wrapText="1"/>
    </xf>
    <xf numFmtId="0" fontId="87" fillId="0" borderId="13" xfId="0" applyFont="1" applyFill="1" applyBorder="1" applyAlignment="1">
      <alignment horizontal="justify" vertical="center" wrapText="1"/>
    </xf>
    <xf numFmtId="0" fontId="87" fillId="0" borderId="14" xfId="0" applyFont="1" applyFill="1" applyBorder="1" applyAlignment="1">
      <alignment horizontal="justify" vertical="center" wrapText="1"/>
    </xf>
    <xf numFmtId="0" fontId="87" fillId="0" borderId="15"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88" fillId="0" borderId="0" xfId="0" applyFont="1" applyAlignment="1">
      <alignment horizontal="justify"/>
    </xf>
    <xf numFmtId="0" fontId="89" fillId="10" borderId="16" xfId="0" applyFont="1" applyFill="1" applyBorder="1" applyAlignment="1">
      <alignment horizontal="justify" vertical="center" wrapText="1"/>
    </xf>
    <xf numFmtId="0" fontId="89" fillId="36" borderId="16" xfId="0" applyFont="1" applyFill="1" applyBorder="1" applyAlignment="1">
      <alignment horizontal="justify" vertical="center" wrapText="1"/>
    </xf>
    <xf numFmtId="0" fontId="3" fillId="8" borderId="11" xfId="0" applyFont="1" applyFill="1" applyBorder="1" applyAlignment="1">
      <alignment horizontal="center" vertical="center" wrapText="1"/>
    </xf>
    <xf numFmtId="0" fontId="3" fillId="8" borderId="11" xfId="0" applyFont="1" applyFill="1" applyBorder="1" applyAlignment="1">
      <alignment horizontal="justify" vertical="center" wrapText="1"/>
    </xf>
    <xf numFmtId="0" fontId="89" fillId="8" borderId="16" xfId="0" applyFont="1" applyFill="1" applyBorder="1" applyAlignment="1">
      <alignment horizontal="justify" vertical="center" wrapText="1"/>
    </xf>
    <xf numFmtId="0" fontId="89" fillId="8" borderId="17" xfId="0" applyFont="1" applyFill="1" applyBorder="1" applyAlignment="1">
      <alignment horizontal="justify" vertical="center" wrapText="1"/>
    </xf>
    <xf numFmtId="0" fontId="3" fillId="37" borderId="18" xfId="0" applyFont="1" applyFill="1" applyBorder="1" applyAlignment="1">
      <alignment horizontal="justify" vertical="center" wrapText="1"/>
    </xf>
    <xf numFmtId="0" fontId="3" fillId="37" borderId="16" xfId="0" applyFont="1" applyFill="1" applyBorder="1" applyAlignment="1">
      <alignment horizontal="justify" vertical="center" wrapText="1"/>
    </xf>
    <xf numFmtId="0" fontId="3" fillId="11" borderId="11" xfId="0" applyFont="1" applyFill="1" applyBorder="1" applyAlignment="1">
      <alignment horizontal="justify" vertical="center" wrapText="1"/>
    </xf>
    <xf numFmtId="0" fontId="3" fillId="11" borderId="16" xfId="0" applyFont="1" applyFill="1" applyBorder="1" applyAlignment="1">
      <alignment horizontal="justify" vertical="center" wrapText="1"/>
    </xf>
    <xf numFmtId="0" fontId="3" fillId="38" borderId="16" xfId="0" applyFont="1" applyFill="1" applyBorder="1" applyAlignment="1">
      <alignment horizontal="justify" vertical="center" wrapText="1"/>
    </xf>
    <xf numFmtId="0" fontId="89" fillId="38" borderId="19" xfId="0" applyFont="1" applyFill="1" applyBorder="1" applyAlignment="1">
      <alignment horizontal="justify" vertical="center" wrapText="1"/>
    </xf>
    <xf numFmtId="0" fontId="89" fillId="38" borderId="16" xfId="0" applyFont="1" applyFill="1" applyBorder="1" applyAlignment="1">
      <alignment horizontal="justify" vertical="center" wrapText="1"/>
    </xf>
    <xf numFmtId="0" fontId="3" fillId="38" borderId="11" xfId="0" applyFont="1" applyFill="1" applyBorder="1" applyAlignment="1">
      <alignment vertical="center" wrapText="1"/>
    </xf>
    <xf numFmtId="0" fontId="89" fillId="13" borderId="18" xfId="0" applyFont="1" applyFill="1" applyBorder="1" applyAlignment="1">
      <alignment horizontal="justify" vertical="center" wrapText="1"/>
    </xf>
    <xf numFmtId="0" fontId="89" fillId="13" borderId="16" xfId="0" applyFont="1" applyFill="1" applyBorder="1" applyAlignment="1">
      <alignment horizontal="justify" vertical="center" wrapText="1"/>
    </xf>
    <xf numFmtId="0" fontId="3" fillId="13" borderId="16" xfId="0" applyFont="1" applyFill="1" applyBorder="1" applyAlignment="1">
      <alignment horizontal="justify" vertical="center" wrapText="1"/>
    </xf>
    <xf numFmtId="0" fontId="90" fillId="13" borderId="16" xfId="0" applyFont="1" applyFill="1" applyBorder="1" applyAlignment="1">
      <alignment horizontal="justify" vertical="center" wrapText="1"/>
    </xf>
    <xf numFmtId="0" fontId="89" fillId="13" borderId="20" xfId="0" applyFont="1" applyFill="1" applyBorder="1" applyAlignment="1">
      <alignment horizontal="left" vertical="center" wrapText="1"/>
    </xf>
    <xf numFmtId="0" fontId="89" fillId="13" borderId="17" xfId="0" applyFont="1" applyFill="1" applyBorder="1" applyAlignment="1">
      <alignment horizontal="justify" vertical="center" wrapText="1"/>
    </xf>
    <xf numFmtId="0" fontId="3" fillId="13" borderId="18" xfId="0" applyFont="1" applyFill="1" applyBorder="1" applyAlignment="1">
      <alignment horizontal="justify" vertical="center" wrapText="1"/>
    </xf>
    <xf numFmtId="0" fontId="3" fillId="13" borderId="17" xfId="0" applyFont="1" applyFill="1" applyBorder="1" applyAlignment="1">
      <alignment horizontal="justify" vertical="center" wrapText="1"/>
    </xf>
    <xf numFmtId="0" fontId="91" fillId="0" borderId="0" xfId="0" applyFont="1" applyAlignment="1">
      <alignment/>
    </xf>
    <xf numFmtId="0" fontId="4" fillId="36" borderId="11" xfId="0" applyFont="1" applyFill="1" applyBorder="1" applyAlignment="1">
      <alignment vertical="center" wrapText="1"/>
    </xf>
    <xf numFmtId="0" fontId="5" fillId="36" borderId="21" xfId="0" applyFont="1" applyFill="1" applyBorder="1" applyAlignment="1">
      <alignment horizontal="center" vertical="center" wrapText="1"/>
    </xf>
    <xf numFmtId="0" fontId="7" fillId="36" borderId="22" xfId="0" applyFont="1" applyFill="1" applyBorder="1" applyAlignment="1">
      <alignment vertical="center" wrapText="1"/>
    </xf>
    <xf numFmtId="0" fontId="7" fillId="36" borderId="16" xfId="0" applyFont="1" applyFill="1" applyBorder="1" applyAlignment="1">
      <alignment vertical="center" wrapText="1"/>
    </xf>
    <xf numFmtId="0" fontId="92" fillId="36" borderId="0" xfId="0" applyFont="1" applyFill="1" applyAlignment="1">
      <alignment/>
    </xf>
    <xf numFmtId="0" fontId="6" fillId="12" borderId="23" xfId="0" applyFont="1" applyFill="1" applyBorder="1" applyAlignment="1">
      <alignment horizontal="center" vertical="center" wrapText="1"/>
    </xf>
    <xf numFmtId="0" fontId="9" fillId="36" borderId="0" xfId="0" applyFont="1" applyFill="1" applyBorder="1" applyAlignment="1">
      <alignment horizontal="left" vertical="center" wrapText="1"/>
    </xf>
    <xf numFmtId="0" fontId="8" fillId="39" borderId="24" xfId="0" applyFont="1" applyFill="1" applyBorder="1" applyAlignment="1" applyProtection="1">
      <alignment horizontal="left" vertical="center" wrapText="1"/>
      <protection/>
    </xf>
    <xf numFmtId="0" fontId="10" fillId="36" borderId="25" xfId="0" applyFont="1" applyFill="1" applyBorder="1" applyAlignment="1">
      <alignment vertical="center" wrapText="1"/>
    </xf>
    <xf numFmtId="0" fontId="10" fillId="36" borderId="0" xfId="0" applyFont="1" applyFill="1" applyBorder="1" applyAlignment="1">
      <alignment vertical="center" wrapText="1"/>
    </xf>
    <xf numFmtId="0" fontId="9" fillId="36" borderId="25" xfId="0" applyFont="1" applyFill="1" applyBorder="1" applyAlignment="1">
      <alignment horizontal="left" vertical="center" wrapText="1"/>
    </xf>
    <xf numFmtId="0" fontId="9" fillId="36" borderId="0" xfId="0" applyFont="1" applyFill="1" applyBorder="1" applyAlignment="1">
      <alignment horizontal="justify" vertical="center" wrapText="1"/>
    </xf>
    <xf numFmtId="0" fontId="93" fillId="36" borderId="0" xfId="0" applyFont="1" applyFill="1" applyBorder="1" applyAlignment="1">
      <alignment vertical="center"/>
    </xf>
    <xf numFmtId="0" fontId="92" fillId="36" borderId="0" xfId="0" applyFont="1" applyFill="1" applyAlignment="1">
      <alignment horizontal="center"/>
    </xf>
    <xf numFmtId="0" fontId="92" fillId="36" borderId="0" xfId="0" applyFont="1" applyFill="1" applyAlignment="1">
      <alignment horizontal="justify" vertical="center" wrapText="1"/>
    </xf>
    <xf numFmtId="0" fontId="7" fillId="28" borderId="26" xfId="0" applyFont="1" applyFill="1" applyBorder="1" applyAlignment="1">
      <alignment vertical="center" wrapText="1"/>
    </xf>
    <xf numFmtId="0" fontId="7" fillId="28" borderId="27" xfId="0" applyFont="1" applyFill="1" applyBorder="1" applyAlignment="1">
      <alignment vertical="center" wrapText="1"/>
    </xf>
    <xf numFmtId="0" fontId="7" fillId="40" borderId="28" xfId="0" applyFont="1" applyFill="1" applyBorder="1" applyAlignment="1">
      <alignment horizontal="center" vertical="center" wrapText="1"/>
    </xf>
    <xf numFmtId="0" fontId="7" fillId="40" borderId="28" xfId="0" applyFont="1" applyFill="1" applyBorder="1" applyAlignment="1">
      <alignment vertical="center" wrapText="1"/>
    </xf>
    <xf numFmtId="0" fontId="7" fillId="41" borderId="20" xfId="0" applyFont="1" applyFill="1" applyBorder="1" applyAlignment="1">
      <alignment horizontal="center" vertical="center" wrapText="1"/>
    </xf>
    <xf numFmtId="0" fontId="7" fillId="41" borderId="15" xfId="0" applyFont="1" applyFill="1" applyBorder="1" applyAlignment="1">
      <alignment horizontal="center" vertical="center" wrapText="1"/>
    </xf>
    <xf numFmtId="0" fontId="7" fillId="19" borderId="15" xfId="0" applyFont="1" applyFill="1" applyBorder="1" applyAlignment="1">
      <alignment horizontal="center" vertical="center" wrapText="1"/>
    </xf>
    <xf numFmtId="0" fontId="7" fillId="42" borderId="15" xfId="0" applyFont="1" applyFill="1" applyBorder="1" applyAlignment="1">
      <alignment horizontal="center" vertical="center" wrapText="1"/>
    </xf>
    <xf numFmtId="0" fontId="7" fillId="37" borderId="15" xfId="0" applyFont="1" applyFill="1" applyBorder="1" applyAlignment="1">
      <alignment horizontal="center" vertical="center" wrapText="1"/>
    </xf>
    <xf numFmtId="0" fontId="7" fillId="16" borderId="15" xfId="0" applyFont="1" applyFill="1" applyBorder="1" applyAlignment="1">
      <alignment horizontal="center" vertical="center" wrapText="1"/>
    </xf>
    <xf numFmtId="0" fontId="7" fillId="1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94" fillId="36" borderId="11" xfId="0" applyFont="1" applyFill="1" applyBorder="1" applyAlignment="1" applyProtection="1">
      <alignment horizontal="center" vertical="center" wrapText="1"/>
      <protection locked="0"/>
    </xf>
    <xf numFmtId="0" fontId="95" fillId="36" borderId="11" xfId="0" applyFont="1" applyFill="1" applyBorder="1" applyAlignment="1" applyProtection="1">
      <alignment horizontal="center" vertical="center" wrapText="1"/>
      <protection locked="0"/>
    </xf>
    <xf numFmtId="0" fontId="92" fillId="36" borderId="11" xfId="0" applyFont="1" applyFill="1" applyBorder="1" applyAlignment="1" applyProtection="1">
      <alignment horizontal="center" vertical="center" wrapText="1"/>
      <protection locked="0"/>
    </xf>
    <xf numFmtId="0" fontId="92" fillId="36" borderId="11" xfId="0" applyFont="1" applyFill="1" applyBorder="1" applyAlignment="1" applyProtection="1">
      <alignment horizontal="left" vertical="center" wrapText="1"/>
      <protection/>
    </xf>
    <xf numFmtId="179" fontId="92" fillId="36" borderId="11" xfId="0" applyNumberFormat="1" applyFont="1" applyFill="1" applyBorder="1" applyAlignment="1" applyProtection="1">
      <alignment horizontal="center" vertical="center" wrapText="1"/>
      <protection locked="0"/>
    </xf>
    <xf numFmtId="0" fontId="11" fillId="36" borderId="32" xfId="0" applyFont="1" applyFill="1" applyBorder="1" applyAlignment="1">
      <alignment horizontal="center" vertical="center" wrapText="1"/>
    </xf>
    <xf numFmtId="0" fontId="12" fillId="36" borderId="11" xfId="0" applyFont="1" applyFill="1" applyBorder="1" applyAlignment="1">
      <alignment horizontal="justify" vertical="center" wrapText="1"/>
    </xf>
    <xf numFmtId="0" fontId="94" fillId="36" borderId="11" xfId="0" applyFont="1" applyFill="1" applyBorder="1" applyAlignment="1">
      <alignment horizontal="center" vertical="center" wrapText="1"/>
    </xf>
    <xf numFmtId="0" fontId="94" fillId="36" borderId="11" xfId="0" applyFont="1" applyFill="1" applyBorder="1" applyAlignment="1">
      <alignment vertical="center" wrapText="1"/>
    </xf>
    <xf numFmtId="0" fontId="96" fillId="36" borderId="11" xfId="0" applyFont="1" applyFill="1" applyBorder="1" applyAlignment="1" applyProtection="1">
      <alignment horizontal="left" vertical="center" wrapText="1"/>
      <protection locked="0"/>
    </xf>
    <xf numFmtId="0" fontId="11" fillId="36" borderId="33" xfId="0" applyFont="1" applyFill="1" applyBorder="1" applyAlignment="1">
      <alignment horizontal="center" vertical="center" wrapText="1"/>
    </xf>
    <xf numFmtId="0" fontId="7" fillId="43" borderId="34" xfId="0" applyFont="1" applyFill="1" applyBorder="1" applyAlignment="1">
      <alignment vertical="center" wrapText="1"/>
    </xf>
    <xf numFmtId="9" fontId="97" fillId="36" borderId="35" xfId="59" applyFont="1" applyFill="1" applyBorder="1" applyAlignment="1" applyProtection="1">
      <alignment horizontal="center" vertical="center" wrapText="1"/>
      <protection/>
    </xf>
    <xf numFmtId="0" fontId="94" fillId="0" borderId="36" xfId="0" applyFont="1" applyBorder="1" applyAlignment="1">
      <alignment/>
    </xf>
    <xf numFmtId="0" fontId="94" fillId="36" borderId="36" xfId="0" applyFont="1" applyFill="1" applyBorder="1" applyAlignment="1" applyProtection="1">
      <alignment vertical="center" wrapText="1"/>
      <protection/>
    </xf>
    <xf numFmtId="0" fontId="94" fillId="36" borderId="36" xfId="0" applyFont="1" applyFill="1" applyBorder="1" applyAlignment="1" applyProtection="1">
      <alignment horizontal="center" vertical="center" wrapText="1"/>
      <protection locked="0"/>
    </xf>
    <xf numFmtId="0" fontId="92" fillId="36" borderId="36" xfId="0" applyFont="1" applyFill="1" applyBorder="1" applyAlignment="1" applyProtection="1">
      <alignment vertical="center" wrapText="1"/>
      <protection/>
    </xf>
    <xf numFmtId="9" fontId="9" fillId="36" borderId="36" xfId="59" applyFont="1" applyFill="1" applyBorder="1" applyAlignment="1" applyProtection="1">
      <alignment horizontal="center" vertical="center" wrapText="1"/>
      <protection/>
    </xf>
    <xf numFmtId="0" fontId="96" fillId="36" borderId="36" xfId="0" applyFont="1" applyFill="1" applyBorder="1" applyAlignment="1" applyProtection="1">
      <alignment vertical="center" wrapText="1"/>
      <protection/>
    </xf>
    <xf numFmtId="9" fontId="14" fillId="36" borderId="36" xfId="59" applyFont="1" applyFill="1" applyBorder="1" applyAlignment="1" applyProtection="1">
      <alignment horizontal="center" vertical="center" wrapText="1"/>
      <protection/>
    </xf>
    <xf numFmtId="9" fontId="9" fillId="36" borderId="37" xfId="59" applyFont="1" applyFill="1" applyBorder="1" applyAlignment="1" applyProtection="1">
      <alignment vertical="center" wrapText="1"/>
      <protection/>
    </xf>
    <xf numFmtId="0" fontId="92" fillId="36" borderId="0" xfId="0" applyFont="1" applyFill="1" applyBorder="1" applyAlignment="1">
      <alignment vertical="center" wrapText="1"/>
    </xf>
    <xf numFmtId="0" fontId="92" fillId="36" borderId="0" xfId="0" applyFont="1" applyFill="1" applyBorder="1" applyAlignment="1">
      <alignment horizontal="justify" vertical="center" wrapText="1"/>
    </xf>
    <xf numFmtId="9" fontId="9" fillId="36" borderId="0" xfId="59" applyFont="1" applyFill="1" applyBorder="1" applyAlignment="1">
      <alignment horizontal="center" vertical="center" wrapText="1"/>
    </xf>
    <xf numFmtId="0" fontId="92" fillId="36" borderId="0" xfId="0" applyFont="1" applyFill="1" applyBorder="1" applyAlignment="1">
      <alignment/>
    </xf>
    <xf numFmtId="0" fontId="91" fillId="0" borderId="0" xfId="0" applyFont="1" applyAlignment="1">
      <alignment horizontal="justify" vertical="center" wrapText="1"/>
    </xf>
    <xf numFmtId="0" fontId="92" fillId="36" borderId="11" xfId="0" applyNumberFormat="1" applyFont="1" applyFill="1" applyBorder="1" applyAlignment="1" applyProtection="1">
      <alignment horizontal="center" vertical="center" wrapText="1"/>
      <protection locked="0"/>
    </xf>
    <xf numFmtId="0" fontId="7" fillId="16" borderId="38" xfId="0" applyFont="1" applyFill="1" applyBorder="1" applyAlignment="1">
      <alignment horizontal="center" vertical="center" wrapText="1"/>
    </xf>
    <xf numFmtId="0" fontId="7" fillId="16" borderId="39" xfId="0" applyFont="1" applyFill="1" applyBorder="1" applyAlignment="1">
      <alignment horizontal="center" vertical="center" wrapText="1"/>
    </xf>
    <xf numFmtId="9" fontId="14" fillId="36" borderId="40" xfId="59" applyFont="1" applyFill="1" applyBorder="1" applyAlignment="1" applyProtection="1">
      <alignment horizontal="center" vertical="center" wrapText="1"/>
      <protection/>
    </xf>
    <xf numFmtId="0" fontId="7" fillId="41" borderId="41" xfId="0" applyFont="1" applyFill="1" applyBorder="1" applyAlignment="1">
      <alignment horizontal="center" vertical="center" wrapText="1"/>
    </xf>
    <xf numFmtId="0" fontId="93" fillId="41" borderId="15" xfId="0" applyFont="1" applyFill="1" applyBorder="1" applyAlignment="1">
      <alignment horizontal="center"/>
    </xf>
    <xf numFmtId="0" fontId="6" fillId="12" borderId="21" xfId="0" applyFont="1" applyFill="1" applyBorder="1" applyAlignment="1">
      <alignment horizontal="center" vertical="center" wrapText="1"/>
    </xf>
    <xf numFmtId="0" fontId="16" fillId="39" borderId="42" xfId="0" applyFont="1" applyFill="1" applyBorder="1" applyAlignment="1" applyProtection="1">
      <alignment horizontal="left" vertical="center" wrapText="1"/>
      <protection/>
    </xf>
    <xf numFmtId="0" fontId="7" fillId="41" borderId="43" xfId="0" applyFont="1" applyFill="1" applyBorder="1" applyAlignment="1">
      <alignment horizontal="center" vertical="center" wrapText="1"/>
    </xf>
    <xf numFmtId="181" fontId="98" fillId="36" borderId="44" xfId="59" applyNumberFormat="1" applyFont="1" applyFill="1" applyBorder="1" applyAlignment="1" applyProtection="1">
      <alignment horizontal="center" vertical="center" wrapText="1"/>
      <protection/>
    </xf>
    <xf numFmtId="0" fontId="92" fillId="36" borderId="16" xfId="0" applyFont="1" applyFill="1" applyBorder="1" applyAlignment="1">
      <alignment vertical="center" wrapText="1"/>
    </xf>
    <xf numFmtId="0" fontId="11" fillId="40" borderId="24" xfId="0" applyFont="1" applyFill="1" applyBorder="1" applyAlignment="1">
      <alignment horizontal="center" vertical="center" wrapText="1"/>
    </xf>
    <xf numFmtId="0" fontId="11" fillId="40" borderId="14" xfId="0" applyFont="1" applyFill="1" applyBorder="1" applyAlignment="1">
      <alignment horizontal="center" vertical="center" wrapText="1"/>
    </xf>
    <xf numFmtId="0" fontId="11" fillId="41" borderId="22" xfId="0" applyFont="1" applyFill="1" applyBorder="1" applyAlignment="1">
      <alignment horizontal="center" vertical="center" wrapText="1"/>
    </xf>
    <xf numFmtId="0" fontId="11" fillId="41" borderId="11" xfId="0" applyFont="1" applyFill="1" applyBorder="1" applyAlignment="1">
      <alignment horizontal="center" vertical="center" wrapText="1"/>
    </xf>
    <xf numFmtId="0" fontId="11" fillId="41" borderId="45" xfId="0" applyFont="1" applyFill="1" applyBorder="1" applyAlignment="1">
      <alignment horizontal="center" vertical="center" wrapText="1"/>
    </xf>
    <xf numFmtId="0" fontId="11" fillId="41" borderId="16" xfId="0" applyFont="1" applyFill="1" applyBorder="1" applyAlignment="1">
      <alignment horizontal="center" vertical="center" wrapText="1"/>
    </xf>
    <xf numFmtId="0" fontId="11" fillId="19" borderId="11" xfId="0" applyFont="1" applyFill="1" applyBorder="1" applyAlignment="1">
      <alignment horizontal="center" vertical="center" wrapText="1"/>
    </xf>
    <xf numFmtId="0" fontId="11" fillId="42" borderId="11" xfId="0" applyFont="1" applyFill="1" applyBorder="1" applyAlignment="1">
      <alignment horizontal="center" vertical="center" wrapText="1"/>
    </xf>
    <xf numFmtId="0" fontId="11" fillId="37" borderId="11" xfId="0" applyFont="1" applyFill="1" applyBorder="1" applyAlignment="1">
      <alignment horizontal="center" vertical="center" wrapText="1"/>
    </xf>
    <xf numFmtId="0" fontId="11" fillId="16" borderId="11" xfId="0" applyFont="1" applyFill="1" applyBorder="1" applyAlignment="1">
      <alignment horizontal="center" vertical="center" wrapText="1"/>
    </xf>
    <xf numFmtId="0" fontId="11" fillId="16" borderId="21" xfId="0" applyFont="1" applyFill="1" applyBorder="1" applyAlignment="1">
      <alignment horizontal="center" vertical="center" wrapText="1"/>
    </xf>
    <xf numFmtId="0" fontId="94" fillId="0" borderId="0" xfId="0" applyFont="1" applyAlignment="1">
      <alignment/>
    </xf>
    <xf numFmtId="9" fontId="17" fillId="36" borderId="36" xfId="59" applyFont="1" applyFill="1" applyBorder="1" applyAlignment="1" applyProtection="1">
      <alignment horizontal="center" vertical="center" wrapText="1"/>
      <protection/>
    </xf>
    <xf numFmtId="0" fontId="95" fillId="36" borderId="36" xfId="0" applyFont="1" applyFill="1" applyBorder="1" applyAlignment="1" applyProtection="1">
      <alignment vertical="center" wrapText="1"/>
      <protection/>
    </xf>
    <xf numFmtId="3" fontId="94" fillId="36" borderId="11" xfId="49" applyNumberFormat="1" applyFont="1" applyFill="1" applyBorder="1" applyAlignment="1" applyProtection="1">
      <alignment horizontal="center" vertical="center" wrapText="1"/>
      <protection/>
    </xf>
    <xf numFmtId="1" fontId="94" fillId="36" borderId="11" xfId="0" applyNumberFormat="1" applyFont="1" applyFill="1" applyBorder="1" applyAlignment="1" applyProtection="1">
      <alignment horizontal="center" vertical="center" wrapText="1"/>
      <protection/>
    </xf>
    <xf numFmtId="9" fontId="94" fillId="36" borderId="11" xfId="0" applyNumberFormat="1" applyFont="1" applyFill="1" applyBorder="1" applyAlignment="1" applyProtection="1">
      <alignment horizontal="center" vertical="center" wrapText="1"/>
      <protection/>
    </xf>
    <xf numFmtId="9" fontId="94" fillId="36" borderId="11" xfId="59" applyFont="1" applyFill="1" applyBorder="1" applyAlignment="1" applyProtection="1">
      <alignment horizontal="center" vertical="center" wrapText="1"/>
      <protection/>
    </xf>
    <xf numFmtId="9" fontId="95" fillId="36" borderId="11" xfId="59" applyFont="1" applyFill="1" applyBorder="1" applyAlignment="1" applyProtection="1">
      <alignment horizontal="center" vertical="center" wrapText="1"/>
      <protection/>
    </xf>
    <xf numFmtId="0" fontId="95" fillId="36" borderId="11" xfId="0" applyFont="1" applyFill="1" applyBorder="1" applyAlignment="1" applyProtection="1">
      <alignment horizontal="justify" vertical="center" wrapText="1"/>
      <protection/>
    </xf>
    <xf numFmtId="9" fontId="95" fillId="36" borderId="11" xfId="0" applyNumberFormat="1" applyFont="1" applyFill="1" applyBorder="1" applyAlignment="1" applyProtection="1">
      <alignment horizontal="center" vertical="center" wrapText="1"/>
      <protection/>
    </xf>
    <xf numFmtId="0" fontId="99" fillId="0" borderId="46" xfId="0" applyFont="1" applyFill="1" applyBorder="1" applyAlignment="1" applyProtection="1">
      <alignment horizontal="center" vertical="center" wrapText="1"/>
      <protection locked="0"/>
    </xf>
    <xf numFmtId="9" fontId="94" fillId="36" borderId="11" xfId="59" applyFont="1" applyFill="1" applyBorder="1" applyAlignment="1" applyProtection="1">
      <alignment horizontal="center" vertical="center" wrapText="1"/>
      <protection locked="0"/>
    </xf>
    <xf numFmtId="9" fontId="17" fillId="36" borderId="11" xfId="59" applyFont="1" applyFill="1" applyBorder="1" applyAlignment="1" applyProtection="1">
      <alignment horizontal="center" vertical="center" wrapText="1"/>
      <protection/>
    </xf>
    <xf numFmtId="0" fontId="95" fillId="36" borderId="11" xfId="0" applyFont="1" applyFill="1" applyBorder="1" applyAlignment="1" applyProtection="1">
      <alignment horizontal="center" vertical="center" wrapText="1"/>
      <protection/>
    </xf>
    <xf numFmtId="0" fontId="92" fillId="36" borderId="11" xfId="0" applyFont="1" applyFill="1" applyBorder="1" applyAlignment="1" applyProtection="1">
      <alignment horizontal="center" vertical="center" wrapText="1"/>
      <protection/>
    </xf>
    <xf numFmtId="0" fontId="12" fillId="36" borderId="11" xfId="0" applyFont="1" applyFill="1" applyBorder="1" applyAlignment="1" applyProtection="1">
      <alignment horizontal="center" vertical="center" wrapText="1"/>
      <protection locked="0"/>
    </xf>
    <xf numFmtId="0" fontId="100" fillId="36" borderId="11" xfId="0" applyFont="1" applyFill="1" applyBorder="1" applyAlignment="1">
      <alignment vertical="center" wrapText="1"/>
    </xf>
    <xf numFmtId="9" fontId="101" fillId="36" borderId="11" xfId="59" applyFont="1" applyFill="1" applyBorder="1" applyAlignment="1" applyProtection="1">
      <alignment horizontal="center" vertical="center" wrapText="1"/>
      <protection locked="0"/>
    </xf>
    <xf numFmtId="9" fontId="100" fillId="36" borderId="11" xfId="0" applyNumberFormat="1" applyFont="1" applyFill="1" applyBorder="1" applyAlignment="1" applyProtection="1">
      <alignment horizontal="center" vertical="center" wrapText="1"/>
      <protection/>
    </xf>
    <xf numFmtId="1" fontId="100" fillId="36" borderId="11" xfId="0" applyNumberFormat="1" applyFont="1" applyFill="1" applyBorder="1" applyAlignment="1" applyProtection="1">
      <alignment horizontal="center" vertical="center" wrapText="1"/>
      <protection/>
    </xf>
    <xf numFmtId="0" fontId="102" fillId="36" borderId="11" xfId="0" applyFont="1" applyFill="1" applyBorder="1" applyAlignment="1" applyProtection="1">
      <alignment horizontal="center" vertical="center" wrapText="1"/>
      <protection/>
    </xf>
    <xf numFmtId="0" fontId="21" fillId="0" borderId="11" xfId="0" applyFont="1" applyFill="1" applyBorder="1" applyAlignment="1" applyProtection="1">
      <alignment horizontal="justify" vertical="center" wrapText="1"/>
      <protection/>
    </xf>
    <xf numFmtId="0" fontId="100" fillId="36" borderId="11" xfId="59" applyNumberFormat="1" applyFont="1" applyFill="1" applyBorder="1" applyAlignment="1" applyProtection="1">
      <alignment horizontal="center" vertical="center" wrapText="1"/>
      <protection/>
    </xf>
    <xf numFmtId="0" fontId="103" fillId="0" borderId="11" xfId="0" applyFont="1" applyBorder="1" applyAlignment="1" applyProtection="1">
      <alignment vertical="center" wrapText="1"/>
      <protection/>
    </xf>
    <xf numFmtId="0" fontId="103" fillId="0" borderId="11" xfId="0" applyFont="1" applyBorder="1" applyAlignment="1">
      <alignment horizontal="justify" vertical="center"/>
    </xf>
    <xf numFmtId="0" fontId="103" fillId="0" borderId="11" xfId="0" applyFont="1" applyBorder="1" applyAlignment="1">
      <alignment vertical="center" wrapText="1"/>
    </xf>
    <xf numFmtId="0" fontId="92" fillId="36" borderId="11" xfId="0" applyFont="1" applyFill="1" applyBorder="1" applyAlignment="1">
      <alignment horizontal="center" vertical="center" wrapText="1"/>
    </xf>
    <xf numFmtId="9" fontId="92" fillId="36" borderId="11" xfId="0" applyNumberFormat="1" applyFont="1" applyFill="1" applyBorder="1" applyAlignment="1">
      <alignment horizontal="center" vertical="center" wrapText="1"/>
    </xf>
    <xf numFmtId="0" fontId="9" fillId="36" borderId="11" xfId="59" applyNumberFormat="1" applyFont="1" applyFill="1" applyBorder="1" applyAlignment="1">
      <alignment horizontal="center" vertical="center" wrapText="1"/>
    </xf>
    <xf numFmtId="0" fontId="12" fillId="36" borderId="11" xfId="0" applyFont="1" applyFill="1" applyBorder="1" applyAlignment="1" applyProtection="1">
      <alignment horizontal="justify" vertical="center" wrapText="1"/>
      <protection locked="0"/>
    </xf>
    <xf numFmtId="9" fontId="94" fillId="36" borderId="11" xfId="59" applyFont="1" applyFill="1" applyBorder="1" applyAlignment="1">
      <alignment horizontal="center" vertical="center" wrapText="1"/>
    </xf>
    <xf numFmtId="0" fontId="95" fillId="36" borderId="11" xfId="0" applyNumberFormat="1" applyFont="1" applyFill="1" applyBorder="1" applyAlignment="1" applyProtection="1">
      <alignment horizontal="center" vertical="center" wrapText="1"/>
      <protection/>
    </xf>
    <xf numFmtId="0" fontId="17" fillId="36" borderId="11" xfId="59" applyNumberFormat="1" applyFont="1" applyFill="1" applyBorder="1" applyAlignment="1" applyProtection="1">
      <alignment horizontal="center" vertical="center" wrapText="1"/>
      <protection/>
    </xf>
    <xf numFmtId="0" fontId="94" fillId="36" borderId="11" xfId="0" applyFont="1" applyFill="1" applyBorder="1" applyAlignment="1" applyProtection="1">
      <alignment horizontal="justify" vertical="center" wrapText="1"/>
      <protection locked="0"/>
    </xf>
    <xf numFmtId="0" fontId="12" fillId="36" borderId="11" xfId="0" applyFont="1" applyFill="1" applyBorder="1" applyAlignment="1">
      <alignment vertical="center" wrapText="1"/>
    </xf>
    <xf numFmtId="10" fontId="17" fillId="36" borderId="11" xfId="0" applyNumberFormat="1" applyFont="1" applyFill="1" applyBorder="1" applyAlignment="1" applyProtection="1">
      <alignment horizontal="center" vertical="center" wrapText="1"/>
      <protection/>
    </xf>
    <xf numFmtId="0" fontId="104" fillId="36" borderId="11" xfId="0" applyFont="1" applyFill="1" applyBorder="1" applyAlignment="1" applyProtection="1">
      <alignment horizontal="center" vertical="center" wrapText="1"/>
      <protection locked="0"/>
    </xf>
    <xf numFmtId="0" fontId="94" fillId="36" borderId="11" xfId="0" applyFont="1" applyFill="1" applyBorder="1" applyAlignment="1" applyProtection="1">
      <alignment horizontal="justify" vertical="center" wrapText="1"/>
      <protection/>
    </xf>
    <xf numFmtId="0" fontId="94" fillId="36" borderId="11" xfId="0" applyFont="1" applyFill="1" applyBorder="1" applyAlignment="1" applyProtection="1">
      <alignment horizontal="center" vertical="center" wrapText="1"/>
      <protection/>
    </xf>
    <xf numFmtId="0" fontId="95" fillId="36" borderId="11" xfId="0" applyFont="1" applyFill="1" applyBorder="1" applyAlignment="1">
      <alignment vertical="center"/>
    </xf>
    <xf numFmtId="0" fontId="94" fillId="36" borderId="11" xfId="0" applyNumberFormat="1" applyFont="1" applyFill="1" applyBorder="1" applyAlignment="1" applyProtection="1">
      <alignment horizontal="center" vertical="center" wrapText="1"/>
      <protection/>
    </xf>
    <xf numFmtId="0" fontId="92" fillId="36" borderId="11" xfId="0" applyNumberFormat="1" applyFont="1" applyFill="1" applyBorder="1" applyAlignment="1">
      <alignment horizontal="center" vertical="center" wrapText="1"/>
    </xf>
    <xf numFmtId="0" fontId="95" fillId="36" borderId="11" xfId="0" applyFont="1" applyFill="1" applyBorder="1" applyAlignment="1" applyProtection="1">
      <alignment horizontal="left" vertical="center" wrapText="1"/>
      <protection/>
    </xf>
    <xf numFmtId="0" fontId="95" fillId="36" borderId="11" xfId="59" applyNumberFormat="1" applyFont="1" applyFill="1" applyBorder="1" applyAlignment="1" applyProtection="1">
      <alignment horizontal="center" vertical="center" wrapText="1"/>
      <protection/>
    </xf>
    <xf numFmtId="10" fontId="17" fillId="36" borderId="11" xfId="59" applyNumberFormat="1" applyFont="1" applyFill="1" applyBorder="1" applyAlignment="1" applyProtection="1">
      <alignment horizontal="center" vertical="center" wrapText="1"/>
      <protection/>
    </xf>
    <xf numFmtId="9" fontId="17" fillId="36" borderId="11" xfId="59" applyNumberFormat="1" applyFont="1" applyFill="1" applyBorder="1" applyAlignment="1" applyProtection="1">
      <alignment horizontal="center" vertical="center" wrapText="1"/>
      <protection/>
    </xf>
    <xf numFmtId="0" fontId="12" fillId="44" borderId="11" xfId="57" applyFont="1" applyFill="1" applyBorder="1" applyAlignment="1" applyProtection="1">
      <alignment horizontal="justify" vertical="center" wrapText="1"/>
      <protection locked="0"/>
    </xf>
    <xf numFmtId="9" fontId="12" fillId="36" borderId="11" xfId="59" applyFont="1" applyFill="1" applyBorder="1" applyAlignment="1">
      <alignment horizontal="center" vertical="center" wrapText="1"/>
    </xf>
    <xf numFmtId="10" fontId="95" fillId="36" borderId="11" xfId="0" applyNumberFormat="1" applyFont="1" applyFill="1" applyBorder="1" applyAlignment="1" applyProtection="1">
      <alignment horizontal="center" vertical="center" wrapText="1"/>
      <protection/>
    </xf>
    <xf numFmtId="9" fontId="105" fillId="36" borderId="11" xfId="0" applyNumberFormat="1" applyFont="1" applyFill="1" applyBorder="1" applyAlignment="1" applyProtection="1">
      <alignment horizontal="left" vertical="center" wrapText="1"/>
      <protection/>
    </xf>
    <xf numFmtId="0" fontId="106" fillId="36" borderId="11" xfId="0" applyFont="1" applyFill="1" applyBorder="1" applyAlignment="1" applyProtection="1">
      <alignment horizontal="center" vertical="center" wrapText="1"/>
      <protection locked="0"/>
    </xf>
    <xf numFmtId="0" fontId="97" fillId="36" borderId="11" xfId="0" applyFont="1" applyFill="1" applyBorder="1" applyAlignment="1" applyProtection="1">
      <alignment horizontal="center" vertical="center" wrapText="1"/>
      <protection locked="0"/>
    </xf>
    <xf numFmtId="0" fontId="97" fillId="36" borderId="11" xfId="0" applyFont="1" applyFill="1" applyBorder="1" applyAlignment="1" applyProtection="1">
      <alignment horizontal="justify" vertical="center" wrapText="1"/>
      <protection locked="0"/>
    </xf>
    <xf numFmtId="9" fontId="97" fillId="36" borderId="11" xfId="0" applyNumberFormat="1" applyFont="1" applyFill="1" applyBorder="1" applyAlignment="1" applyProtection="1">
      <alignment horizontal="center" vertical="center" wrapText="1"/>
      <protection/>
    </xf>
    <xf numFmtId="0" fontId="97" fillId="36" borderId="11" xfId="0" applyFont="1" applyFill="1" applyBorder="1" applyAlignment="1" applyProtection="1">
      <alignment horizontal="center" vertical="center" wrapText="1"/>
      <protection/>
    </xf>
    <xf numFmtId="0" fontId="107" fillId="36" borderId="11" xfId="0" applyFont="1" applyFill="1" applyBorder="1" applyAlignment="1" applyProtection="1">
      <alignment horizontal="center" vertical="center" wrapText="1"/>
      <protection locked="0"/>
    </xf>
    <xf numFmtId="0" fontId="93" fillId="36" borderId="11" xfId="0" applyFont="1" applyFill="1" applyBorder="1" applyAlignment="1" applyProtection="1">
      <alignment horizontal="center" vertical="center" wrapText="1"/>
      <protection locked="0"/>
    </xf>
    <xf numFmtId="0" fontId="93" fillId="36" borderId="11" xfId="0" applyFont="1" applyFill="1" applyBorder="1" applyAlignment="1" applyProtection="1">
      <alignment horizontal="left" vertical="center" wrapText="1"/>
      <protection/>
    </xf>
    <xf numFmtId="179" fontId="93" fillId="36" borderId="11" xfId="0" applyNumberFormat="1" applyFont="1" applyFill="1" applyBorder="1" applyAlignment="1" applyProtection="1">
      <alignment horizontal="center" vertical="center" wrapText="1"/>
      <protection locked="0"/>
    </xf>
    <xf numFmtId="0" fontId="92" fillId="36" borderId="11" xfId="59" applyNumberFormat="1" applyFont="1" applyFill="1" applyBorder="1" applyAlignment="1" applyProtection="1">
      <alignment horizontal="center" vertical="center" wrapText="1"/>
      <protection locked="0"/>
    </xf>
    <xf numFmtId="0" fontId="102" fillId="36" borderId="11" xfId="0" applyFont="1" applyFill="1" applyBorder="1" applyAlignment="1" applyProtection="1">
      <alignment horizontal="center" vertical="center" wrapText="1"/>
      <protection locked="0"/>
    </xf>
    <xf numFmtId="0" fontId="100" fillId="36" borderId="11" xfId="0" applyFont="1" applyFill="1" applyBorder="1" applyAlignment="1" applyProtection="1">
      <alignment horizontal="center" vertical="center" wrapText="1"/>
      <protection locked="0"/>
    </xf>
    <xf numFmtId="0" fontId="21" fillId="36" borderId="12" xfId="0" applyFont="1" applyFill="1" applyBorder="1" applyAlignment="1" applyProtection="1">
      <alignment horizontal="center" vertical="center" wrapText="1"/>
      <protection/>
    </xf>
    <xf numFmtId="9" fontId="21" fillId="36" borderId="12" xfId="0" applyNumberFormat="1" applyFont="1" applyFill="1" applyBorder="1" applyAlignment="1" applyProtection="1">
      <alignment horizontal="center" vertical="center" wrapText="1"/>
      <protection/>
    </xf>
    <xf numFmtId="9" fontId="100" fillId="36" borderId="12" xfId="0" applyNumberFormat="1" applyFont="1" applyFill="1" applyBorder="1" applyAlignment="1" applyProtection="1">
      <alignment horizontal="center" vertical="center" wrapText="1"/>
      <protection/>
    </xf>
    <xf numFmtId="0" fontId="21" fillId="0" borderId="12" xfId="0" applyFont="1" applyFill="1" applyBorder="1" applyAlignment="1" applyProtection="1">
      <alignment horizontal="justify" vertical="center" wrapText="1"/>
      <protection/>
    </xf>
    <xf numFmtId="0" fontId="99" fillId="0" borderId="46" xfId="0" applyFont="1" applyFill="1" applyBorder="1" applyAlignment="1" applyProtection="1">
      <alignment vertical="center" wrapText="1"/>
      <protection locked="0"/>
    </xf>
    <xf numFmtId="0" fontId="99" fillId="36" borderId="47" xfId="0" applyFont="1" applyFill="1" applyBorder="1" applyAlignment="1" applyProtection="1">
      <alignment vertical="center" wrapText="1"/>
      <protection locked="0"/>
    </xf>
    <xf numFmtId="0" fontId="99" fillId="36" borderId="46" xfId="0" applyFont="1" applyFill="1" applyBorder="1" applyAlignment="1" applyProtection="1">
      <alignment vertical="center" wrapText="1"/>
      <protection locked="0"/>
    </xf>
    <xf numFmtId="0" fontId="99" fillId="36" borderId="48" xfId="0" applyFont="1" applyFill="1" applyBorder="1" applyAlignment="1" applyProtection="1">
      <alignment vertical="center" wrapText="1"/>
      <protection locked="0"/>
    </xf>
    <xf numFmtId="0" fontId="99" fillId="36" borderId="49" xfId="0" applyFont="1" applyFill="1" applyBorder="1" applyAlignment="1" applyProtection="1">
      <alignment vertical="center" wrapText="1"/>
      <protection locked="0"/>
    </xf>
    <xf numFmtId="0" fontId="108" fillId="36" borderId="26" xfId="0" applyFont="1" applyFill="1" applyBorder="1" applyAlignment="1" applyProtection="1">
      <alignment vertical="center" textRotation="90" wrapText="1"/>
      <protection locked="0"/>
    </xf>
    <xf numFmtId="0" fontId="108" fillId="36" borderId="27" xfId="0" applyFont="1" applyFill="1" applyBorder="1" applyAlignment="1" applyProtection="1">
      <alignment vertical="center" textRotation="90" wrapText="1"/>
      <protection locked="0"/>
    </xf>
    <xf numFmtId="0" fontId="108" fillId="36" borderId="50" xfId="0" applyFont="1" applyFill="1" applyBorder="1" applyAlignment="1" applyProtection="1">
      <alignment vertical="center" textRotation="90" wrapText="1"/>
      <protection locked="0"/>
    </xf>
    <xf numFmtId="0" fontId="99" fillId="36" borderId="51" xfId="0" applyFont="1" applyFill="1" applyBorder="1" applyAlignment="1" applyProtection="1">
      <alignment vertical="center" wrapText="1"/>
      <protection locked="0"/>
    </xf>
    <xf numFmtId="0" fontId="99" fillId="0" borderId="47" xfId="0" applyFont="1" applyFill="1" applyBorder="1" applyAlignment="1" applyProtection="1">
      <alignment vertical="center" wrapText="1"/>
      <protection locked="0"/>
    </xf>
    <xf numFmtId="0" fontId="99" fillId="0" borderId="51" xfId="0" applyFont="1" applyFill="1" applyBorder="1" applyAlignment="1" applyProtection="1">
      <alignment vertical="center" wrapText="1"/>
      <protection locked="0"/>
    </xf>
    <xf numFmtId="0" fontId="99" fillId="0" borderId="47" xfId="0" applyFont="1" applyFill="1" applyBorder="1" applyAlignment="1">
      <alignment vertical="center" wrapText="1"/>
    </xf>
    <xf numFmtId="0" fontId="99" fillId="0" borderId="46" xfId="0" applyFont="1" applyFill="1" applyBorder="1" applyAlignment="1">
      <alignment vertical="center" wrapText="1"/>
    </xf>
    <xf numFmtId="0" fontId="99" fillId="0" borderId="51" xfId="0" applyFont="1" applyFill="1" applyBorder="1" applyAlignment="1">
      <alignment vertical="center" wrapText="1"/>
    </xf>
    <xf numFmtId="0" fontId="11" fillId="36" borderId="30" xfId="0" applyFont="1" applyFill="1" applyBorder="1" applyAlignment="1" applyProtection="1">
      <alignment horizontal="center" vertical="center" wrapText="1"/>
      <protection/>
    </xf>
    <xf numFmtId="0" fontId="108" fillId="36" borderId="27" xfId="0" applyFont="1" applyFill="1" applyBorder="1" applyAlignment="1" applyProtection="1">
      <alignment vertical="center" textRotation="90" wrapText="1"/>
      <protection/>
    </xf>
    <xf numFmtId="0" fontId="99" fillId="0" borderId="46" xfId="0" applyFont="1" applyFill="1" applyBorder="1" applyAlignment="1" applyProtection="1">
      <alignment vertical="center" wrapText="1"/>
      <protection/>
    </xf>
    <xf numFmtId="9" fontId="101" fillId="36" borderId="11" xfId="59" applyFont="1" applyFill="1" applyBorder="1" applyAlignment="1" applyProtection="1">
      <alignment horizontal="center" vertical="center" wrapText="1"/>
      <protection/>
    </xf>
    <xf numFmtId="0" fontId="100" fillId="36" borderId="11" xfId="0" applyFont="1" applyFill="1" applyBorder="1" applyAlignment="1" applyProtection="1">
      <alignment horizontal="center" vertical="center" wrapText="1"/>
      <protection/>
    </xf>
    <xf numFmtId="0" fontId="100" fillId="36" borderId="11" xfId="0" applyFont="1" applyFill="1" applyBorder="1" applyAlignment="1" applyProtection="1">
      <alignment vertical="center" wrapText="1"/>
      <protection/>
    </xf>
    <xf numFmtId="179" fontId="92" fillId="36" borderId="11" xfId="0" applyNumberFormat="1" applyFont="1" applyFill="1" applyBorder="1" applyAlignment="1" applyProtection="1">
      <alignment horizontal="center" vertical="center" wrapText="1"/>
      <protection/>
    </xf>
    <xf numFmtId="9" fontId="92" fillId="36" borderId="11" xfId="0" applyNumberFormat="1" applyFont="1" applyFill="1" applyBorder="1" applyAlignment="1" applyProtection="1">
      <alignment horizontal="center" vertical="center" wrapText="1"/>
      <protection/>
    </xf>
    <xf numFmtId="0" fontId="92" fillId="36" borderId="11" xfId="0" applyNumberFormat="1" applyFont="1" applyFill="1" applyBorder="1" applyAlignment="1" applyProtection="1">
      <alignment horizontal="center" vertical="center" wrapText="1"/>
      <protection/>
    </xf>
    <xf numFmtId="0" fontId="9" fillId="36" borderId="11" xfId="59" applyNumberFormat="1" applyFont="1" applyFill="1" applyBorder="1" applyAlignment="1" applyProtection="1">
      <alignment horizontal="center" vertical="center" wrapText="1"/>
      <protection/>
    </xf>
    <xf numFmtId="0" fontId="96" fillId="36" borderId="11" xfId="0" applyFont="1" applyFill="1" applyBorder="1" applyAlignment="1" applyProtection="1">
      <alignment horizontal="left" vertical="center" wrapText="1"/>
      <protection/>
    </xf>
    <xf numFmtId="0" fontId="91" fillId="0" borderId="0" xfId="0" applyFont="1" applyAlignment="1" applyProtection="1">
      <alignment/>
      <protection/>
    </xf>
    <xf numFmtId="0" fontId="11" fillId="36" borderId="31" xfId="0" applyFont="1" applyFill="1" applyBorder="1" applyAlignment="1" applyProtection="1">
      <alignment horizontal="center" vertical="center" wrapText="1"/>
      <protection/>
    </xf>
    <xf numFmtId="0" fontId="99" fillId="36" borderId="46" xfId="0" applyFont="1" applyFill="1" applyBorder="1" applyAlignment="1" applyProtection="1">
      <alignment vertical="center" wrapText="1"/>
      <protection/>
    </xf>
    <xf numFmtId="0" fontId="12" fillId="44" borderId="11" xfId="57" applyFont="1" applyFill="1" applyBorder="1" applyAlignment="1" applyProtection="1">
      <alignment horizontal="justify" vertical="center" wrapText="1"/>
      <protection/>
    </xf>
    <xf numFmtId="9" fontId="12" fillId="36" borderId="11" xfId="59" applyFont="1" applyFill="1" applyBorder="1" applyAlignment="1" applyProtection="1">
      <alignment horizontal="center" vertical="center" wrapText="1"/>
      <protection/>
    </xf>
    <xf numFmtId="0" fontId="94" fillId="36" borderId="11" xfId="0" applyFont="1" applyFill="1" applyBorder="1" applyAlignment="1" applyProtection="1">
      <alignment vertical="center" wrapText="1"/>
      <protection/>
    </xf>
    <xf numFmtId="0" fontId="106" fillId="36" borderId="11" xfId="0" applyFont="1" applyFill="1" applyBorder="1" applyAlignment="1" applyProtection="1">
      <alignment horizontal="center" vertical="center" wrapText="1"/>
      <protection/>
    </xf>
    <xf numFmtId="0" fontId="99" fillId="36" borderId="48" xfId="0" applyFont="1" applyFill="1" applyBorder="1" applyAlignment="1" applyProtection="1">
      <alignment vertical="center" wrapText="1"/>
      <protection/>
    </xf>
    <xf numFmtId="9" fontId="101" fillId="36" borderId="12" xfId="59" applyFont="1" applyFill="1" applyBorder="1" applyAlignment="1" applyProtection="1">
      <alignment horizontal="center" vertical="center" wrapText="1"/>
      <protection/>
    </xf>
    <xf numFmtId="0" fontId="21" fillId="36" borderId="12" xfId="0" applyFont="1" applyFill="1" applyBorder="1" applyAlignment="1" applyProtection="1">
      <alignment horizontal="justify" vertical="center" wrapText="1"/>
      <protection/>
    </xf>
    <xf numFmtId="0" fontId="100" fillId="36" borderId="12" xfId="0" applyFont="1" applyFill="1" applyBorder="1" applyAlignment="1" applyProtection="1">
      <alignment horizontal="center" vertical="center" wrapText="1"/>
      <protection/>
    </xf>
    <xf numFmtId="0" fontId="18" fillId="36" borderId="12" xfId="0" applyFont="1" applyFill="1" applyBorder="1" applyAlignment="1" applyProtection="1">
      <alignment horizontal="center" vertical="center" wrapText="1"/>
      <protection/>
    </xf>
    <xf numFmtId="0" fontId="102" fillId="36" borderId="12" xfId="0" applyFont="1" applyFill="1" applyBorder="1" applyAlignment="1" applyProtection="1">
      <alignment horizontal="center" vertical="center" wrapText="1"/>
      <protection/>
    </xf>
    <xf numFmtId="0" fontId="100" fillId="36" borderId="12" xfId="0" applyFont="1" applyFill="1" applyBorder="1" applyAlignment="1" applyProtection="1">
      <alignment horizontal="justify" vertical="center" wrapText="1"/>
      <protection/>
    </xf>
    <xf numFmtId="0" fontId="92" fillId="36" borderId="11" xfId="59" applyNumberFormat="1" applyFont="1" applyFill="1" applyBorder="1" applyAlignment="1" applyProtection="1">
      <alignment horizontal="center" vertical="center" wrapText="1"/>
      <protection/>
    </xf>
    <xf numFmtId="0" fontId="12" fillId="36" borderId="11" xfId="0" applyFont="1" applyFill="1" applyBorder="1" applyAlignment="1" applyProtection="1">
      <alignment horizontal="justify" vertical="center" wrapText="1"/>
      <protection/>
    </xf>
    <xf numFmtId="0" fontId="12" fillId="36" borderId="11" xfId="0" applyFont="1" applyFill="1" applyBorder="1" applyAlignment="1" applyProtection="1">
      <alignment horizontal="center" vertical="center" wrapText="1"/>
      <protection/>
    </xf>
    <xf numFmtId="0" fontId="15" fillId="36" borderId="11" xfId="0" applyFont="1" applyFill="1" applyBorder="1" applyAlignment="1" applyProtection="1">
      <alignment horizontal="center" vertical="center" wrapText="1"/>
      <protection/>
    </xf>
    <xf numFmtId="0" fontId="21" fillId="36" borderId="11" xfId="0" applyFont="1" applyFill="1" applyBorder="1" applyAlignment="1" applyProtection="1">
      <alignment horizontal="left" vertical="center" wrapText="1"/>
      <protection/>
    </xf>
    <xf numFmtId="0" fontId="21" fillId="36" borderId="11" xfId="0" applyFont="1" applyFill="1" applyBorder="1" applyAlignment="1" applyProtection="1">
      <alignment horizontal="center" vertical="center" wrapText="1"/>
      <protection/>
    </xf>
    <xf numFmtId="0" fontId="109" fillId="36" borderId="11" xfId="0" applyFont="1" applyFill="1" applyBorder="1" applyAlignment="1" applyProtection="1">
      <alignment horizontal="center" vertical="center" wrapText="1"/>
      <protection/>
    </xf>
    <xf numFmtId="9" fontId="21" fillId="36" borderId="11" xfId="59" applyFont="1" applyFill="1" applyBorder="1" applyAlignment="1" applyProtection="1">
      <alignment horizontal="center" vertical="center" wrapText="1"/>
      <protection/>
    </xf>
    <xf numFmtId="0" fontId="21" fillId="36" borderId="11" xfId="0" applyFont="1" applyFill="1" applyBorder="1" applyAlignment="1" applyProtection="1">
      <alignment horizontal="justify" vertical="center" wrapText="1"/>
      <protection/>
    </xf>
    <xf numFmtId="9" fontId="21" fillId="36" borderId="11" xfId="0" applyNumberFormat="1" applyFont="1" applyFill="1" applyBorder="1" applyAlignment="1" applyProtection="1">
      <alignment horizontal="center" vertical="center" wrapText="1"/>
      <protection/>
    </xf>
    <xf numFmtId="0" fontId="21" fillId="36" borderId="14" xfId="0" applyFont="1" applyFill="1" applyBorder="1" applyAlignment="1" applyProtection="1">
      <alignment horizontal="left" vertical="center" wrapText="1"/>
      <protection/>
    </xf>
    <xf numFmtId="9" fontId="21" fillId="36" borderId="14" xfId="59" applyFont="1" applyFill="1" applyBorder="1" applyAlignment="1" applyProtection="1">
      <alignment horizontal="center" vertical="center" wrapText="1"/>
      <protection/>
    </xf>
    <xf numFmtId="0" fontId="100" fillId="36" borderId="14" xfId="0" applyFont="1" applyFill="1" applyBorder="1" applyAlignment="1" applyProtection="1">
      <alignment horizontal="center" vertical="center" wrapText="1"/>
      <protection/>
    </xf>
    <xf numFmtId="0" fontId="18" fillId="36" borderId="14" xfId="0" applyFont="1" applyFill="1" applyBorder="1" applyAlignment="1" applyProtection="1">
      <alignment horizontal="center" vertical="center" wrapText="1"/>
      <protection/>
    </xf>
    <xf numFmtId="0" fontId="102" fillId="36" borderId="14" xfId="0" applyFont="1" applyFill="1" applyBorder="1" applyAlignment="1" applyProtection="1">
      <alignment horizontal="center" vertical="center" wrapText="1"/>
      <protection/>
    </xf>
    <xf numFmtId="0" fontId="94" fillId="36" borderId="11" xfId="59" applyNumberFormat="1" applyFont="1" applyFill="1" applyBorder="1" applyAlignment="1" applyProtection="1">
      <alignment horizontal="center" vertical="center" wrapText="1"/>
      <protection/>
    </xf>
    <xf numFmtId="0" fontId="94" fillId="36" borderId="11" xfId="59" applyNumberFormat="1" applyFont="1" applyFill="1" applyBorder="1" applyAlignment="1" applyProtection="1">
      <alignment horizontal="center" vertical="center"/>
      <protection/>
    </xf>
    <xf numFmtId="0" fontId="10" fillId="36" borderId="0" xfId="0" applyFont="1" applyFill="1" applyBorder="1" applyAlignment="1" applyProtection="1">
      <alignment horizontal="center" vertical="center" wrapText="1"/>
      <protection/>
    </xf>
    <xf numFmtId="0" fontId="11" fillId="26" borderId="11" xfId="0" applyFont="1" applyFill="1" applyBorder="1" applyAlignment="1" applyProtection="1">
      <alignment horizontal="center" vertical="center" wrapText="1"/>
      <protection/>
    </xf>
    <xf numFmtId="0" fontId="11" fillId="42" borderId="11" xfId="0" applyFont="1" applyFill="1" applyBorder="1" applyAlignment="1" applyProtection="1">
      <alignment horizontal="center" vertical="center" wrapText="1"/>
      <protection/>
    </xf>
    <xf numFmtId="0" fontId="7" fillId="42" borderId="15" xfId="0" applyFont="1" applyFill="1" applyBorder="1" applyAlignment="1" applyProtection="1">
      <alignment horizontal="center" vertical="center" wrapText="1"/>
      <protection/>
    </xf>
    <xf numFmtId="0" fontId="7" fillId="26" borderId="15" xfId="0" applyFont="1" applyFill="1" applyBorder="1" applyAlignment="1" applyProtection="1">
      <alignment horizontal="center" vertical="center" wrapText="1"/>
      <protection/>
    </xf>
    <xf numFmtId="0" fontId="17" fillId="36" borderId="11" xfId="0" applyFont="1" applyFill="1" applyBorder="1" applyAlignment="1" applyProtection="1">
      <alignment horizontal="justify" vertical="center" wrapText="1"/>
      <protection/>
    </xf>
    <xf numFmtId="0" fontId="18" fillId="36" borderId="11" xfId="0" applyFont="1" applyFill="1" applyBorder="1" applyAlignment="1" applyProtection="1">
      <alignment horizontal="center" vertical="center" wrapText="1"/>
      <protection/>
    </xf>
    <xf numFmtId="0" fontId="7" fillId="41" borderId="18" xfId="0" applyFont="1" applyFill="1" applyBorder="1" applyAlignment="1">
      <alignment horizontal="center" vertical="center" wrapText="1"/>
    </xf>
    <xf numFmtId="0" fontId="10" fillId="36" borderId="0" xfId="0" applyFont="1" applyFill="1" applyBorder="1" applyAlignment="1">
      <alignment horizontal="center" vertical="center" wrapText="1"/>
    </xf>
    <xf numFmtId="0" fontId="7" fillId="36" borderId="0" xfId="0" applyFont="1" applyFill="1" applyBorder="1" applyAlignment="1">
      <alignment horizontal="center" vertical="center" wrapText="1"/>
    </xf>
    <xf numFmtId="0" fontId="93" fillId="36" borderId="0" xfId="0" applyFont="1" applyFill="1" applyBorder="1" applyAlignment="1">
      <alignment horizontal="center" vertical="center"/>
    </xf>
    <xf numFmtId="0" fontId="22" fillId="36" borderId="11" xfId="0" applyFont="1" applyFill="1" applyBorder="1" applyAlignment="1" applyProtection="1">
      <alignment horizontal="center" vertical="center" wrapText="1"/>
      <protection locked="0"/>
    </xf>
    <xf numFmtId="9" fontId="92" fillId="36" borderId="11" xfId="0" applyNumberFormat="1" applyFont="1" applyFill="1" applyBorder="1" applyAlignment="1" applyProtection="1">
      <alignment horizontal="center" vertical="center" wrapText="1"/>
      <protection locked="0"/>
    </xf>
    <xf numFmtId="0" fontId="110" fillId="36" borderId="11" xfId="0" applyFont="1" applyFill="1" applyBorder="1" applyAlignment="1" applyProtection="1">
      <alignment horizontal="center" vertical="center" wrapText="1"/>
      <protection locked="0"/>
    </xf>
    <xf numFmtId="0" fontId="110" fillId="36" borderId="11" xfId="0" applyFont="1" applyFill="1" applyBorder="1" applyAlignment="1" applyProtection="1">
      <alignment horizontal="center" vertical="center" wrapText="1"/>
      <protection/>
    </xf>
    <xf numFmtId="0" fontId="110" fillId="36" borderId="11" xfId="0" applyFont="1" applyFill="1" applyBorder="1" applyAlignment="1">
      <alignment horizontal="center" vertical="center" wrapText="1"/>
    </xf>
    <xf numFmtId="0" fontId="9" fillId="36" borderId="21" xfId="59" applyNumberFormat="1" applyFont="1" applyFill="1" applyBorder="1" applyAlignment="1">
      <alignment horizontal="center" vertical="center" wrapText="1"/>
    </xf>
    <xf numFmtId="0" fontId="92" fillId="36" borderId="15" xfId="0" applyFont="1" applyFill="1" applyBorder="1" applyAlignment="1">
      <alignment horizontal="center" vertical="center" wrapText="1"/>
    </xf>
    <xf numFmtId="0" fontId="111" fillId="0" borderId="11" xfId="0" applyFont="1" applyBorder="1" applyAlignment="1">
      <alignment vertical="center" wrapText="1"/>
    </xf>
    <xf numFmtId="0" fontId="23" fillId="0" borderId="11" xfId="0" applyFont="1" applyBorder="1" applyAlignment="1">
      <alignment vertical="center" wrapText="1"/>
    </xf>
    <xf numFmtId="0" fontId="110" fillId="36" borderId="11" xfId="0" applyFont="1" applyFill="1" applyBorder="1" applyAlignment="1" applyProtection="1">
      <alignment horizontal="left" vertical="center" wrapText="1"/>
      <protection locked="0"/>
    </xf>
    <xf numFmtId="0" fontId="87" fillId="0" borderId="0" xfId="0" applyFont="1" applyAlignment="1">
      <alignment wrapText="1"/>
    </xf>
    <xf numFmtId="0" fontId="87" fillId="0" borderId="0" xfId="0" applyFont="1" applyAlignment="1">
      <alignment/>
    </xf>
    <xf numFmtId="0" fontId="110" fillId="36" borderId="0" xfId="0" applyFont="1" applyFill="1" applyAlignment="1">
      <alignment wrapText="1"/>
    </xf>
    <xf numFmtId="0" fontId="110" fillId="36" borderId="0" xfId="0" applyFont="1" applyFill="1" applyAlignment="1">
      <alignment/>
    </xf>
    <xf numFmtId="0" fontId="24" fillId="36" borderId="0" xfId="0" applyFont="1" applyFill="1" applyBorder="1" applyAlignment="1">
      <alignment vertical="center" wrapText="1"/>
    </xf>
    <xf numFmtId="0" fontId="24" fillId="36" borderId="0" xfId="0" applyFont="1" applyFill="1" applyBorder="1" applyAlignment="1">
      <alignment horizontal="center" vertical="center" wrapText="1"/>
    </xf>
    <xf numFmtId="0" fontId="25" fillId="36" borderId="0" xfId="0" applyFont="1" applyFill="1" applyBorder="1" applyAlignment="1">
      <alignment horizontal="center" vertical="center" wrapText="1"/>
    </xf>
    <xf numFmtId="0" fontId="110" fillId="36" borderId="15" xfId="0" applyFont="1" applyFill="1" applyBorder="1" applyAlignment="1" applyProtection="1">
      <alignment horizontal="center" vertical="center" wrapText="1"/>
      <protection locked="0"/>
    </xf>
    <xf numFmtId="0" fontId="87" fillId="0" borderId="11" xfId="0" applyFont="1" applyBorder="1" applyAlignment="1">
      <alignment vertical="center" wrapText="1"/>
    </xf>
    <xf numFmtId="0" fontId="110" fillId="36" borderId="11" xfId="0" applyFont="1" applyFill="1" applyBorder="1" applyAlignment="1" applyProtection="1">
      <alignment horizontal="justify" vertical="center" wrapText="1"/>
      <protection locked="0"/>
    </xf>
    <xf numFmtId="0" fontId="110" fillId="36" borderId="11" xfId="0" applyFont="1" applyFill="1" applyBorder="1" applyAlignment="1">
      <alignment horizontal="left" vertical="center" wrapText="1"/>
    </xf>
    <xf numFmtId="9" fontId="2" fillId="36" borderId="36" xfId="59" applyFont="1" applyFill="1" applyBorder="1" applyAlignment="1" applyProtection="1">
      <alignment horizontal="center" vertical="center" wrapText="1"/>
      <protection/>
    </xf>
    <xf numFmtId="0" fontId="110" fillId="36" borderId="36" xfId="0" applyFont="1" applyFill="1" applyBorder="1" applyAlignment="1" applyProtection="1">
      <alignment vertical="center" wrapText="1"/>
      <protection/>
    </xf>
    <xf numFmtId="0" fontId="110" fillId="36" borderId="0" xfId="0" applyFont="1" applyFill="1" applyBorder="1" applyAlignment="1">
      <alignment wrapText="1"/>
    </xf>
    <xf numFmtId="0" fontId="110" fillId="36" borderId="0" xfId="0" applyFont="1" applyFill="1" applyBorder="1" applyAlignment="1">
      <alignment/>
    </xf>
    <xf numFmtId="0" fontId="2" fillId="36" borderId="15" xfId="0" applyFont="1" applyFill="1" applyBorder="1" applyAlignment="1" applyProtection="1">
      <alignment horizontal="center" vertical="center" wrapText="1"/>
      <protection locked="0"/>
    </xf>
    <xf numFmtId="0" fontId="2" fillId="36" borderId="11" xfId="0" applyFont="1" applyFill="1" applyBorder="1" applyAlignment="1" applyProtection="1">
      <alignment horizontal="center" vertical="center" wrapText="1"/>
      <protection locked="0"/>
    </xf>
    <xf numFmtId="9" fontId="9" fillId="36" borderId="11" xfId="59" applyNumberFormat="1" applyFont="1" applyFill="1" applyBorder="1" applyAlignment="1">
      <alignment horizontal="center" vertical="center" wrapText="1"/>
    </xf>
    <xf numFmtId="181" fontId="9" fillId="36" borderId="11" xfId="59" applyNumberFormat="1" applyFont="1" applyFill="1" applyBorder="1" applyAlignment="1">
      <alignment horizontal="center" vertical="center" wrapText="1"/>
    </xf>
    <xf numFmtId="9" fontId="9" fillId="36" borderId="21" xfId="59" applyNumberFormat="1" applyFont="1" applyFill="1" applyBorder="1" applyAlignment="1">
      <alignment horizontal="center" vertical="center" wrapText="1"/>
    </xf>
    <xf numFmtId="9" fontId="9" fillId="36" borderId="21" xfId="59" applyFont="1" applyFill="1" applyBorder="1" applyAlignment="1">
      <alignment horizontal="center" vertical="center" wrapText="1"/>
    </xf>
    <xf numFmtId="9" fontId="9" fillId="36" borderId="11" xfId="59" applyNumberFormat="1" applyFont="1" applyFill="1" applyBorder="1" applyAlignment="1" applyProtection="1">
      <alignment horizontal="center" vertical="center" wrapText="1"/>
      <protection/>
    </xf>
    <xf numFmtId="10" fontId="92" fillId="36" borderId="11" xfId="0" applyNumberFormat="1" applyFont="1" applyFill="1" applyBorder="1" applyAlignment="1" applyProtection="1">
      <alignment horizontal="center" vertical="center" wrapText="1"/>
      <protection/>
    </xf>
    <xf numFmtId="9" fontId="9" fillId="36" borderId="11" xfId="59" applyFont="1" applyFill="1" applyBorder="1" applyAlignment="1" applyProtection="1">
      <alignment horizontal="center" vertical="center" wrapText="1"/>
      <protection/>
    </xf>
    <xf numFmtId="10" fontId="21" fillId="36" borderId="11" xfId="59" applyNumberFormat="1" applyFont="1" applyFill="1" applyBorder="1" applyAlignment="1" applyProtection="1">
      <alignment horizontal="center" vertical="center" wrapText="1"/>
      <protection/>
    </xf>
    <xf numFmtId="181" fontId="21" fillId="36" borderId="11" xfId="59" applyNumberFormat="1" applyFont="1" applyFill="1" applyBorder="1" applyAlignment="1" applyProtection="1">
      <alignment horizontal="center" vertical="center" wrapText="1"/>
      <protection/>
    </xf>
    <xf numFmtId="1" fontId="100" fillId="36" borderId="11" xfId="59" applyNumberFormat="1" applyFont="1" applyFill="1" applyBorder="1" applyAlignment="1" applyProtection="1">
      <alignment horizontal="center" vertical="center" wrapText="1"/>
      <protection/>
    </xf>
    <xf numFmtId="0" fontId="2" fillId="0" borderId="11" xfId="0" applyFont="1" applyFill="1" applyBorder="1" applyAlignment="1" applyProtection="1">
      <alignment horizontal="left" vertical="center" wrapText="1"/>
      <protection locked="0"/>
    </xf>
    <xf numFmtId="10" fontId="92" fillId="36" borderId="11" xfId="0" applyNumberFormat="1" applyFont="1" applyFill="1" applyBorder="1" applyAlignment="1" applyProtection="1">
      <alignment horizontal="center" vertical="center" wrapText="1"/>
      <protection locked="0"/>
    </xf>
    <xf numFmtId="0" fontId="26" fillId="36" borderId="11" xfId="0" applyFont="1" applyFill="1" applyBorder="1" applyAlignment="1" applyProtection="1">
      <alignment horizontal="center" vertical="center" wrapText="1"/>
      <protection locked="0"/>
    </xf>
    <xf numFmtId="0" fontId="92" fillId="37" borderId="11" xfId="0" applyFont="1" applyFill="1" applyBorder="1" applyAlignment="1" applyProtection="1">
      <alignment horizontal="center" vertical="center" wrapText="1"/>
      <protection locked="0"/>
    </xf>
    <xf numFmtId="9" fontId="91" fillId="36" borderId="11" xfId="0" applyNumberFormat="1" applyFont="1" applyFill="1" applyBorder="1" applyAlignment="1">
      <alignment horizontal="center" vertical="center" wrapText="1"/>
    </xf>
    <xf numFmtId="10" fontId="91" fillId="0" borderId="12" xfId="0" applyNumberFormat="1" applyFont="1" applyFill="1" applyBorder="1" applyAlignment="1" applyProtection="1">
      <alignment horizontal="center" vertical="center" wrapText="1"/>
      <protection locked="0"/>
    </xf>
    <xf numFmtId="10" fontId="28" fillId="36" borderId="21" xfId="59" applyNumberFormat="1" applyFont="1" applyFill="1" applyBorder="1" applyAlignment="1">
      <alignment horizontal="center" vertical="center" wrapText="1"/>
    </xf>
    <xf numFmtId="0" fontId="87" fillId="0" borderId="11" xfId="0" applyFont="1" applyFill="1" applyBorder="1" applyAlignment="1" applyProtection="1">
      <alignment horizontal="left" vertical="center" wrapText="1"/>
      <protection locked="0"/>
    </xf>
    <xf numFmtId="0" fontId="87" fillId="36" borderId="11" xfId="0" applyFont="1" applyFill="1" applyBorder="1" applyAlignment="1" applyProtection="1">
      <alignment horizontal="justify" vertical="center" wrapText="1"/>
      <protection locked="0"/>
    </xf>
    <xf numFmtId="0" fontId="91" fillId="36" borderId="11" xfId="0" applyFont="1" applyFill="1" applyBorder="1" applyAlignment="1">
      <alignment horizontal="center" vertical="center" wrapText="1"/>
    </xf>
    <xf numFmtId="0" fontId="4" fillId="36" borderId="11" xfId="0" applyNumberFormat="1" applyFont="1" applyFill="1" applyBorder="1" applyAlignment="1" applyProtection="1">
      <alignment horizontal="center" vertical="center" wrapText="1"/>
      <protection locked="0"/>
    </xf>
    <xf numFmtId="0" fontId="28" fillId="36" borderId="11" xfId="59" applyNumberFormat="1" applyFont="1" applyFill="1" applyBorder="1" applyAlignment="1">
      <alignment horizontal="center" vertical="center" wrapText="1"/>
    </xf>
    <xf numFmtId="9" fontId="28" fillId="36" borderId="21" xfId="59" applyFont="1" applyFill="1" applyBorder="1" applyAlignment="1">
      <alignment horizontal="center" vertical="center" wrapText="1"/>
    </xf>
    <xf numFmtId="0" fontId="87" fillId="0" borderId="11" xfId="0" applyFont="1" applyFill="1" applyBorder="1" applyAlignment="1" applyProtection="1">
      <alignment horizontal="left" vertical="top" wrapText="1"/>
      <protection locked="0"/>
    </xf>
    <xf numFmtId="9" fontId="87" fillId="0" borderId="11" xfId="0" applyNumberFormat="1" applyFont="1" applyFill="1" applyBorder="1" applyAlignment="1" applyProtection="1">
      <alignment horizontal="left" vertical="center" wrapText="1"/>
      <protection locked="0"/>
    </xf>
    <xf numFmtId="22" fontId="97" fillId="14" borderId="11" xfId="0" applyNumberFormat="1" applyFont="1" applyFill="1" applyBorder="1" applyAlignment="1">
      <alignment horizontal="center" vertical="center"/>
    </xf>
    <xf numFmtId="0" fontId="97" fillId="14" borderId="11" xfId="0" applyFont="1" applyFill="1" applyBorder="1" applyAlignment="1">
      <alignment horizontal="center" vertical="center"/>
    </xf>
    <xf numFmtId="0" fontId="97" fillId="8" borderId="11" xfId="0" applyFont="1" applyFill="1" applyBorder="1" applyAlignment="1">
      <alignment horizontal="center" vertical="center"/>
    </xf>
    <xf numFmtId="0" fontId="97" fillId="8" borderId="15" xfId="0" applyFont="1" applyFill="1" applyBorder="1" applyAlignment="1">
      <alignment horizontal="center" vertical="center"/>
    </xf>
    <xf numFmtId="0" fontId="6" fillId="12" borderId="52" xfId="0" applyFont="1" applyFill="1" applyBorder="1" applyAlignment="1">
      <alignment horizontal="center" vertical="center" wrapText="1"/>
    </xf>
    <xf numFmtId="0" fontId="6" fillId="12" borderId="12" xfId="0" applyFont="1" applyFill="1" applyBorder="1" applyAlignment="1">
      <alignment horizontal="center" vertical="center" wrapText="1"/>
    </xf>
    <xf numFmtId="0" fontId="6" fillId="12" borderId="53" xfId="0" applyFont="1" applyFill="1" applyBorder="1" applyAlignment="1">
      <alignment horizontal="center" vertical="center" wrapText="1"/>
    </xf>
    <xf numFmtId="0" fontId="6" fillId="12" borderId="11" xfId="0" applyFont="1" applyFill="1" applyBorder="1" applyAlignment="1">
      <alignment horizontal="center" vertical="center" wrapText="1"/>
    </xf>
    <xf numFmtId="0" fontId="6" fillId="12" borderId="54" xfId="0" applyFont="1" applyFill="1" applyBorder="1" applyAlignment="1">
      <alignment horizontal="center" vertical="center" wrapText="1"/>
    </xf>
    <xf numFmtId="0" fontId="8" fillId="39" borderId="14" xfId="0" applyFont="1" applyFill="1" applyBorder="1" applyAlignment="1" applyProtection="1">
      <alignment horizontal="center" vertical="center" wrapText="1"/>
      <protection/>
    </xf>
    <xf numFmtId="0" fontId="8" fillId="39" borderId="55" xfId="0" applyFont="1" applyFill="1" applyBorder="1" applyAlignment="1" applyProtection="1">
      <alignment horizontal="center" vertical="center" wrapText="1"/>
      <protection/>
    </xf>
    <xf numFmtId="0" fontId="10" fillId="36" borderId="0" xfId="0" applyFont="1" applyFill="1" applyBorder="1" applyAlignment="1">
      <alignment horizontal="center" vertical="center" wrapText="1"/>
    </xf>
    <xf numFmtId="0" fontId="7" fillId="36" borderId="0" xfId="0" applyFont="1" applyFill="1" applyBorder="1" applyAlignment="1">
      <alignment horizontal="center" vertical="center" wrapText="1"/>
    </xf>
    <xf numFmtId="0" fontId="10" fillId="37" borderId="11" xfId="0" applyFont="1" applyFill="1" applyBorder="1" applyAlignment="1">
      <alignment horizontal="center" vertical="center" wrapText="1"/>
    </xf>
    <xf numFmtId="0" fontId="7" fillId="41" borderId="56" xfId="0" applyFont="1" applyFill="1" applyBorder="1" applyAlignment="1">
      <alignment horizontal="center" vertical="center" wrapText="1"/>
    </xf>
    <xf numFmtId="0" fontId="7" fillId="41" borderId="57" xfId="0" applyFont="1" applyFill="1" applyBorder="1" applyAlignment="1">
      <alignment horizontal="center" vertical="center" wrapText="1"/>
    </xf>
    <xf numFmtId="0" fontId="7" fillId="41" borderId="18" xfId="0" applyFont="1" applyFill="1" applyBorder="1" applyAlignment="1">
      <alignment horizontal="center" vertical="center" wrapText="1"/>
    </xf>
    <xf numFmtId="0" fontId="10" fillId="19" borderId="12" xfId="0" applyFont="1" applyFill="1" applyBorder="1" applyAlignment="1">
      <alignment horizontal="center" vertical="center" wrapText="1"/>
    </xf>
    <xf numFmtId="0" fontId="7" fillId="37" borderId="12" xfId="0" applyFont="1" applyFill="1" applyBorder="1" applyAlignment="1">
      <alignment horizontal="center" vertical="center" wrapText="1"/>
    </xf>
    <xf numFmtId="0" fontId="7" fillId="37" borderId="11" xfId="0" applyFont="1" applyFill="1" applyBorder="1" applyAlignment="1">
      <alignment horizontal="center" vertical="center" wrapText="1"/>
    </xf>
    <xf numFmtId="0" fontId="93" fillId="36" borderId="0" xfId="0" applyFont="1" applyFill="1" applyBorder="1" applyAlignment="1">
      <alignment horizontal="center" vertical="center"/>
    </xf>
    <xf numFmtId="0" fontId="92" fillId="36" borderId="0" xfId="0" applyFont="1" applyFill="1" applyBorder="1" applyAlignment="1">
      <alignment horizontal="center"/>
    </xf>
    <xf numFmtId="0" fontId="7" fillId="42" borderId="12" xfId="0" applyFont="1" applyFill="1" applyBorder="1" applyAlignment="1" applyProtection="1">
      <alignment horizontal="center" vertical="center" wrapText="1"/>
      <protection/>
    </xf>
    <xf numFmtId="0" fontId="7" fillId="42" borderId="11" xfId="0" applyFont="1" applyFill="1" applyBorder="1" applyAlignment="1" applyProtection="1">
      <alignment horizontal="center" vertical="center" wrapText="1"/>
      <protection/>
    </xf>
    <xf numFmtId="0" fontId="10" fillId="40" borderId="47" xfId="0" applyFont="1" applyFill="1" applyBorder="1" applyAlignment="1">
      <alignment horizontal="center" vertical="center" wrapText="1"/>
    </xf>
    <xf numFmtId="0" fontId="10" fillId="40" borderId="57" xfId="0" applyFont="1" applyFill="1" applyBorder="1" applyAlignment="1">
      <alignment horizontal="center" vertical="center" wrapText="1"/>
    </xf>
    <xf numFmtId="0" fontId="10" fillId="40" borderId="46" xfId="0" applyFont="1" applyFill="1" applyBorder="1" applyAlignment="1">
      <alignment horizontal="center" vertical="center" wrapText="1"/>
    </xf>
    <xf numFmtId="0" fontId="10" fillId="40" borderId="0" xfId="0" applyFont="1" applyFill="1" applyBorder="1" applyAlignment="1">
      <alignment horizontal="center" vertical="center" wrapText="1"/>
    </xf>
    <xf numFmtId="0" fontId="10" fillId="40" borderId="58" xfId="0" applyFont="1" applyFill="1" applyBorder="1" applyAlignment="1">
      <alignment horizontal="center" vertical="center" wrapText="1"/>
    </xf>
    <xf numFmtId="0" fontId="10" fillId="40" borderId="59" xfId="0" applyFont="1" applyFill="1" applyBorder="1" applyAlignment="1">
      <alignment horizontal="center" vertical="center" wrapText="1"/>
    </xf>
    <xf numFmtId="0" fontId="10" fillId="41" borderId="16" xfId="0" applyFont="1" applyFill="1" applyBorder="1" applyAlignment="1">
      <alignment horizontal="center" vertical="center" wrapText="1"/>
    </xf>
    <xf numFmtId="0" fontId="10" fillId="41" borderId="11" xfId="0" applyFont="1" applyFill="1" applyBorder="1" applyAlignment="1">
      <alignment horizontal="center" vertical="center" wrapText="1"/>
    </xf>
    <xf numFmtId="0" fontId="10" fillId="41" borderId="20" xfId="0" applyFont="1" applyFill="1" applyBorder="1" applyAlignment="1">
      <alignment horizontal="center" vertical="center" wrapText="1"/>
    </xf>
    <xf numFmtId="0" fontId="10" fillId="41" borderId="15" xfId="0" applyFont="1" applyFill="1" applyBorder="1" applyAlignment="1">
      <alignment horizontal="center" vertical="center" wrapText="1"/>
    </xf>
    <xf numFmtId="0" fontId="10" fillId="42" borderId="11" xfId="0" applyFont="1" applyFill="1" applyBorder="1" applyAlignment="1" applyProtection="1">
      <alignment horizontal="center" vertical="center" wrapText="1"/>
      <protection/>
    </xf>
    <xf numFmtId="0" fontId="10" fillId="19" borderId="11" xfId="0" applyFont="1" applyFill="1" applyBorder="1" applyAlignment="1">
      <alignment horizontal="center" vertical="center" wrapText="1"/>
    </xf>
    <xf numFmtId="0" fontId="10" fillId="42" borderId="11" xfId="0" applyFont="1" applyFill="1" applyBorder="1" applyAlignment="1">
      <alignment horizontal="center" vertical="center" wrapText="1"/>
    </xf>
    <xf numFmtId="0" fontId="7" fillId="42" borderId="12" xfId="0" applyFont="1" applyFill="1" applyBorder="1" applyAlignment="1">
      <alignment horizontal="center" vertical="center" wrapText="1"/>
    </xf>
    <xf numFmtId="0" fontId="7" fillId="42" borderId="11" xfId="0" applyFont="1" applyFill="1" applyBorder="1" applyAlignment="1">
      <alignment horizontal="center" vertical="center" wrapText="1"/>
    </xf>
    <xf numFmtId="0" fontId="112" fillId="36" borderId="60" xfId="0" applyFont="1" applyFill="1" applyBorder="1" applyAlignment="1" applyProtection="1">
      <alignment horizontal="center" vertical="center" textRotation="90" wrapText="1"/>
      <protection/>
    </xf>
    <xf numFmtId="0" fontId="112" fillId="36" borderId="61" xfId="0" applyFont="1" applyFill="1" applyBorder="1" applyAlignment="1" applyProtection="1">
      <alignment horizontal="center" vertical="center" textRotation="90" wrapText="1"/>
      <protection/>
    </xf>
    <xf numFmtId="0" fontId="10" fillId="16" borderId="11" xfId="0" applyFont="1" applyFill="1" applyBorder="1" applyAlignment="1">
      <alignment horizontal="center" vertical="center" wrapText="1"/>
    </xf>
    <xf numFmtId="0" fontId="10" fillId="42" borderId="15" xfId="0" applyFont="1" applyFill="1" applyBorder="1" applyAlignment="1" applyProtection="1">
      <alignment horizontal="center" vertical="center" wrapText="1"/>
      <protection/>
    </xf>
    <xf numFmtId="0" fontId="10" fillId="19" borderId="15" xfId="0" applyFont="1" applyFill="1" applyBorder="1" applyAlignment="1">
      <alignment horizontal="center" vertical="center" wrapText="1"/>
    </xf>
    <xf numFmtId="0" fontId="10" fillId="42" borderId="15" xfId="0" applyFont="1" applyFill="1" applyBorder="1" applyAlignment="1">
      <alignment horizontal="center" vertical="center" wrapText="1"/>
    </xf>
    <xf numFmtId="0" fontId="10" fillId="37" borderId="15" xfId="0" applyFont="1" applyFill="1" applyBorder="1" applyAlignment="1">
      <alignment horizontal="center" vertical="center" wrapText="1"/>
    </xf>
    <xf numFmtId="0" fontId="10" fillId="16" borderId="15" xfId="0" applyFont="1" applyFill="1" applyBorder="1" applyAlignment="1">
      <alignment horizontal="center" vertical="center" wrapText="1"/>
    </xf>
    <xf numFmtId="0" fontId="7" fillId="26" borderId="12" xfId="0" applyFont="1" applyFill="1" applyBorder="1" applyAlignment="1" applyProtection="1">
      <alignment horizontal="center" vertical="center" wrapText="1"/>
      <protection/>
    </xf>
    <xf numFmtId="0" fontId="7" fillId="26" borderId="11" xfId="0" applyFont="1" applyFill="1" applyBorder="1" applyAlignment="1" applyProtection="1">
      <alignment horizontal="center" vertical="center" wrapText="1"/>
      <protection/>
    </xf>
    <xf numFmtId="0" fontId="7" fillId="19" borderId="12" xfId="0" applyFont="1" applyFill="1" applyBorder="1" applyAlignment="1">
      <alignment horizontal="center" vertical="center" wrapText="1"/>
    </xf>
    <xf numFmtId="0" fontId="7" fillId="19" borderId="11" xfId="0" applyFont="1" applyFill="1" applyBorder="1" applyAlignment="1">
      <alignment horizontal="center" vertical="center" wrapText="1"/>
    </xf>
    <xf numFmtId="0" fontId="99" fillId="36" borderId="47" xfId="0" applyFont="1" applyFill="1" applyBorder="1" applyAlignment="1" applyProtection="1">
      <alignment horizontal="center" vertical="center" wrapText="1"/>
      <protection/>
    </xf>
    <xf numFmtId="0" fontId="99" fillId="36" borderId="46" xfId="0" applyFont="1" applyFill="1" applyBorder="1" applyAlignment="1" applyProtection="1">
      <alignment horizontal="center" vertical="center" wrapText="1"/>
      <protection/>
    </xf>
    <xf numFmtId="0" fontId="99" fillId="36" borderId="51" xfId="0" applyFont="1" applyFill="1" applyBorder="1" applyAlignment="1" applyProtection="1">
      <alignment horizontal="center" vertical="center" wrapText="1"/>
      <protection/>
    </xf>
    <xf numFmtId="0" fontId="104" fillId="26" borderId="40" xfId="0" applyFont="1" applyFill="1" applyBorder="1" applyAlignment="1" applyProtection="1">
      <alignment horizontal="center" vertical="center" wrapText="1"/>
      <protection/>
    </xf>
    <xf numFmtId="0" fontId="104" fillId="26" borderId="62" xfId="0" applyFont="1" applyFill="1" applyBorder="1" applyAlignment="1" applyProtection="1">
      <alignment horizontal="center" vertical="center" wrapText="1"/>
      <protection/>
    </xf>
    <xf numFmtId="0" fontId="104" fillId="26" borderId="35" xfId="0" applyFont="1" applyFill="1" applyBorder="1" applyAlignment="1" applyProtection="1">
      <alignment horizontal="center" vertical="center" wrapText="1"/>
      <protection/>
    </xf>
    <xf numFmtId="0" fontId="7" fillId="16" borderId="12" xfId="0" applyFont="1" applyFill="1" applyBorder="1" applyAlignment="1">
      <alignment horizontal="center" vertical="center" wrapText="1"/>
    </xf>
    <xf numFmtId="0" fontId="7" fillId="16" borderId="11" xfId="0" applyFont="1" applyFill="1" applyBorder="1" applyAlignment="1">
      <alignment horizontal="center" vertical="center" wrapText="1"/>
    </xf>
    <xf numFmtId="0" fontId="7" fillId="16" borderId="53" xfId="0" applyFont="1" applyFill="1" applyBorder="1" applyAlignment="1">
      <alignment horizontal="center" vertical="center" wrapText="1"/>
    </xf>
    <xf numFmtId="0" fontId="7" fillId="16" borderId="54" xfId="0" applyFont="1" applyFill="1" applyBorder="1" applyAlignment="1">
      <alignment horizontal="center" vertical="center" wrapText="1"/>
    </xf>
    <xf numFmtId="0" fontId="7" fillId="28" borderId="27" xfId="0" applyFont="1" applyFill="1" applyBorder="1" applyAlignment="1">
      <alignment horizontal="center" vertical="center" wrapText="1"/>
    </xf>
    <xf numFmtId="0" fontId="11" fillId="19" borderId="21" xfId="0" applyFont="1" applyFill="1" applyBorder="1" applyAlignment="1">
      <alignment horizontal="center" vertical="center" wrapText="1"/>
    </xf>
    <xf numFmtId="0" fontId="11" fillId="19" borderId="16" xfId="0" applyFont="1" applyFill="1" applyBorder="1" applyAlignment="1">
      <alignment horizontal="center" vertical="center" wrapText="1"/>
    </xf>
    <xf numFmtId="0" fontId="113" fillId="43" borderId="63" xfId="0" applyFont="1" applyFill="1" applyBorder="1" applyAlignment="1" applyProtection="1">
      <alignment horizontal="center" vertical="center" wrapText="1"/>
      <protection/>
    </xf>
    <xf numFmtId="0" fontId="91" fillId="0" borderId="62" xfId="0" applyFont="1" applyBorder="1" applyAlignment="1">
      <alignment/>
    </xf>
    <xf numFmtId="0" fontId="93" fillId="36" borderId="0" xfId="0" applyFont="1" applyFill="1" applyBorder="1" applyAlignment="1">
      <alignment horizontal="right" vertical="center" wrapText="1"/>
    </xf>
    <xf numFmtId="0" fontId="107" fillId="26" borderId="36" xfId="0" applyFont="1" applyFill="1" applyBorder="1" applyAlignment="1" applyProtection="1">
      <alignment horizontal="center" vertical="center" wrapText="1"/>
      <protection/>
    </xf>
    <xf numFmtId="0" fontId="114" fillId="29" borderId="36" xfId="0" applyFont="1" applyFill="1" applyBorder="1" applyAlignment="1" applyProtection="1">
      <alignment horizontal="center" vertical="center" wrapText="1"/>
      <protection/>
    </xf>
    <xf numFmtId="0" fontId="114" fillId="26" borderId="36" xfId="0" applyFont="1" applyFill="1" applyBorder="1" applyAlignment="1" applyProtection="1">
      <alignment horizontal="center" vertical="center" wrapText="1"/>
      <protection/>
    </xf>
    <xf numFmtId="0" fontId="114" fillId="37" borderId="36" xfId="0" applyFont="1" applyFill="1" applyBorder="1" applyAlignment="1" applyProtection="1">
      <alignment horizontal="center" vertical="center" wrapText="1"/>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a"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yperlink" xfId="47"/>
    <cellStyle name="Incorrecto" xfId="48"/>
    <cellStyle name="Comma" xfId="49"/>
    <cellStyle name="Comma [0]" xfId="50"/>
    <cellStyle name="Millares [0] 2" xfId="51"/>
    <cellStyle name="Millares [0] 3" xfId="52"/>
    <cellStyle name="Millares 2" xfId="53"/>
    <cellStyle name="Currency" xfId="54"/>
    <cellStyle name="Currency [0]" xfId="55"/>
    <cellStyle name="Neutral" xfId="56"/>
    <cellStyle name="Normal 2" xfId="57"/>
    <cellStyle name="Notas" xfId="58"/>
    <cellStyle name="Percent" xfId="59"/>
    <cellStyle name="Porcentaje 2" xfId="60"/>
    <cellStyle name="Porcentual 2" xfId="61"/>
    <cellStyle name="Rojo" xfId="62"/>
    <cellStyle name="Salida" xfId="63"/>
    <cellStyle name="Texto de advertencia" xfId="64"/>
    <cellStyle name="Texto explicativo" xfId="65"/>
    <cellStyle name="Título" xfId="66"/>
    <cellStyle name="Título 1" xfId="67"/>
    <cellStyle name="Título 2" xfId="68"/>
    <cellStyle name="Título 3" xfId="69"/>
    <cellStyle name="Total" xfId="70"/>
    <cellStyle name="Verde" xfId="71"/>
  </cellStyles>
  <dxfs count="17">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border/>
    </dxf>
    <dxf>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638175</xdr:colOff>
      <xdr:row>62</xdr:row>
      <xdr:rowOff>0</xdr:rowOff>
    </xdr:from>
    <xdr:to>
      <xdr:col>1</xdr:col>
      <xdr:colOff>638175</xdr:colOff>
      <xdr:row>62</xdr:row>
      <xdr:rowOff>19050</xdr:rowOff>
    </xdr:to>
    <xdr:sp>
      <xdr:nvSpPr>
        <xdr:cNvPr id="1" name="1 Rectángulo"/>
        <xdr:cNvSpPr>
          <a:spLocks/>
        </xdr:cNvSpPr>
      </xdr:nvSpPr>
      <xdr:spPr>
        <a:xfrm>
          <a:off x="2047875" y="94707075"/>
          <a:ext cx="0" cy="19050"/>
        </a:xfrm>
        <a:prstGeom prst="rect">
          <a:avLst/>
        </a:prstGeom>
        <a:solidFill>
          <a:srgbClr val="7F7F7F"/>
        </a:solidFill>
        <a:ln w="9525"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638175</xdr:colOff>
      <xdr:row>64</xdr:row>
      <xdr:rowOff>38100</xdr:rowOff>
    </xdr:from>
    <xdr:to>
      <xdr:col>1</xdr:col>
      <xdr:colOff>638175</xdr:colOff>
      <xdr:row>67</xdr:row>
      <xdr:rowOff>133350</xdr:rowOff>
    </xdr:to>
    <xdr:sp>
      <xdr:nvSpPr>
        <xdr:cNvPr id="2" name="2 Rectángulo"/>
        <xdr:cNvSpPr>
          <a:spLocks/>
        </xdr:cNvSpPr>
      </xdr:nvSpPr>
      <xdr:spPr>
        <a:xfrm>
          <a:off x="2047875" y="95126175"/>
          <a:ext cx="0" cy="666750"/>
        </a:xfrm>
        <a:prstGeom prst="rect">
          <a:avLst/>
        </a:prstGeom>
        <a:solidFill>
          <a:srgbClr val="4F6228"/>
        </a:solidFill>
        <a:ln w="9525"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638175</xdr:colOff>
      <xdr:row>64</xdr:row>
      <xdr:rowOff>133350</xdr:rowOff>
    </xdr:from>
    <xdr:to>
      <xdr:col>2</xdr:col>
      <xdr:colOff>657225</xdr:colOff>
      <xdr:row>67</xdr:row>
      <xdr:rowOff>47625</xdr:rowOff>
    </xdr:to>
    <xdr:sp>
      <xdr:nvSpPr>
        <xdr:cNvPr id="3" name="3 CuadroTexto"/>
        <xdr:cNvSpPr txBox="1">
          <a:spLocks noChangeArrowheads="1"/>
        </xdr:cNvSpPr>
      </xdr:nvSpPr>
      <xdr:spPr>
        <a:xfrm>
          <a:off x="2047875" y="95221425"/>
          <a:ext cx="0" cy="4857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rPr>
            <a:t>IVC</a:t>
          </a:r>
        </a:p>
      </xdr:txBody>
    </xdr:sp>
    <xdr:clientData/>
  </xdr:twoCellAnchor>
  <xdr:twoCellAnchor>
    <xdr:from>
      <xdr:col>1</xdr:col>
      <xdr:colOff>638175</xdr:colOff>
      <xdr:row>69</xdr:row>
      <xdr:rowOff>133350</xdr:rowOff>
    </xdr:from>
    <xdr:to>
      <xdr:col>1</xdr:col>
      <xdr:colOff>638175</xdr:colOff>
      <xdr:row>73</xdr:row>
      <xdr:rowOff>19050</xdr:rowOff>
    </xdr:to>
    <xdr:sp>
      <xdr:nvSpPr>
        <xdr:cNvPr id="4" name="4 Rectángulo"/>
        <xdr:cNvSpPr>
          <a:spLocks/>
        </xdr:cNvSpPr>
      </xdr:nvSpPr>
      <xdr:spPr>
        <a:xfrm>
          <a:off x="2047875" y="96173925"/>
          <a:ext cx="0" cy="647700"/>
        </a:xfrm>
        <a:prstGeom prst="rect">
          <a:avLst/>
        </a:prstGeom>
        <a:solidFill>
          <a:srgbClr val="8064A2"/>
        </a:solidFill>
        <a:ln w="9525"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638175</xdr:colOff>
      <xdr:row>70</xdr:row>
      <xdr:rowOff>19050</xdr:rowOff>
    </xdr:from>
    <xdr:to>
      <xdr:col>2</xdr:col>
      <xdr:colOff>695325</xdr:colOff>
      <xdr:row>72</xdr:row>
      <xdr:rowOff>152400</xdr:rowOff>
    </xdr:to>
    <xdr:sp>
      <xdr:nvSpPr>
        <xdr:cNvPr id="5" name="5 CuadroTexto"/>
        <xdr:cNvSpPr txBox="1">
          <a:spLocks noChangeArrowheads="1"/>
        </xdr:cNvSpPr>
      </xdr:nvSpPr>
      <xdr:spPr>
        <a:xfrm>
          <a:off x="2047875" y="96250125"/>
          <a:ext cx="0" cy="5143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latin typeface="Arial Narrow"/>
              <a:ea typeface="Arial Narrow"/>
              <a:cs typeface="Arial Narrow"/>
            </a:rPr>
            <a:t>GESTIÓN</a:t>
          </a:r>
          <a:r>
            <a:rPr lang="en-US" cap="none" sz="1800" b="1" i="0" u="none" baseline="0">
              <a:solidFill>
                <a:srgbClr val="000000"/>
              </a:solidFill>
              <a:latin typeface="Arial Narrow"/>
              <a:ea typeface="Arial Narrow"/>
              <a:cs typeface="Arial Narrow"/>
            </a:rPr>
            <a:t> CORPORATIVA LOCAL</a:t>
          </a:r>
        </a:p>
      </xdr:txBody>
    </xdr:sp>
    <xdr:clientData/>
  </xdr:twoCellAnchor>
  <xdr:twoCellAnchor>
    <xdr:from>
      <xdr:col>1</xdr:col>
      <xdr:colOff>638175</xdr:colOff>
      <xdr:row>74</xdr:row>
      <xdr:rowOff>152400</xdr:rowOff>
    </xdr:from>
    <xdr:to>
      <xdr:col>1</xdr:col>
      <xdr:colOff>638175</xdr:colOff>
      <xdr:row>78</xdr:row>
      <xdr:rowOff>38100</xdr:rowOff>
    </xdr:to>
    <xdr:sp>
      <xdr:nvSpPr>
        <xdr:cNvPr id="6" name="6 Rectángulo"/>
        <xdr:cNvSpPr>
          <a:spLocks/>
        </xdr:cNvSpPr>
      </xdr:nvSpPr>
      <xdr:spPr>
        <a:xfrm>
          <a:off x="2047875" y="97145475"/>
          <a:ext cx="0" cy="647700"/>
        </a:xfrm>
        <a:prstGeom prst="rect">
          <a:avLst/>
        </a:prstGeom>
        <a:solidFill>
          <a:srgbClr val="1F497D"/>
        </a:solidFill>
        <a:ln w="9525"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638175</xdr:colOff>
      <xdr:row>75</xdr:row>
      <xdr:rowOff>38100</xdr:rowOff>
    </xdr:from>
    <xdr:to>
      <xdr:col>2</xdr:col>
      <xdr:colOff>695325</xdr:colOff>
      <xdr:row>77</xdr:row>
      <xdr:rowOff>161925</xdr:rowOff>
    </xdr:to>
    <xdr:sp>
      <xdr:nvSpPr>
        <xdr:cNvPr id="7" name="7 CuadroTexto"/>
        <xdr:cNvSpPr txBox="1">
          <a:spLocks noChangeArrowheads="1"/>
        </xdr:cNvSpPr>
      </xdr:nvSpPr>
      <xdr:spPr>
        <a:xfrm>
          <a:off x="2047875" y="97221675"/>
          <a:ext cx="0" cy="5048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latin typeface="Arial Narrow"/>
              <a:ea typeface="Arial Narrow"/>
              <a:cs typeface="Arial Narrow"/>
            </a:rPr>
            <a:t>RELACIONES</a:t>
          </a:r>
          <a:r>
            <a:rPr lang="en-US" cap="none" sz="1800" b="1" i="0" u="none" baseline="0">
              <a:solidFill>
                <a:srgbClr val="000000"/>
              </a:solidFill>
              <a:latin typeface="Arial Narrow"/>
              <a:ea typeface="Arial Narrow"/>
              <a:cs typeface="Arial Narrow"/>
            </a:rPr>
            <a:t> ESTRATEGICAS</a:t>
          </a:r>
        </a:p>
      </xdr:txBody>
    </xdr:sp>
    <xdr:clientData/>
  </xdr:twoCellAnchor>
  <xdr:twoCellAnchor>
    <xdr:from>
      <xdr:col>1</xdr:col>
      <xdr:colOff>638175</xdr:colOff>
      <xdr:row>81</xdr:row>
      <xdr:rowOff>0</xdr:rowOff>
    </xdr:from>
    <xdr:to>
      <xdr:col>1</xdr:col>
      <xdr:colOff>638175</xdr:colOff>
      <xdr:row>84</xdr:row>
      <xdr:rowOff>85725</xdr:rowOff>
    </xdr:to>
    <xdr:sp>
      <xdr:nvSpPr>
        <xdr:cNvPr id="8" name="8 Rectángulo"/>
        <xdr:cNvSpPr>
          <a:spLocks/>
        </xdr:cNvSpPr>
      </xdr:nvSpPr>
      <xdr:spPr>
        <a:xfrm>
          <a:off x="2047875" y="98326575"/>
          <a:ext cx="0" cy="657225"/>
        </a:xfrm>
        <a:prstGeom prst="rect">
          <a:avLst/>
        </a:prstGeom>
        <a:solidFill>
          <a:srgbClr val="632523"/>
        </a:solidFill>
        <a:ln w="9525"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638175</xdr:colOff>
      <xdr:row>81</xdr:row>
      <xdr:rowOff>85725</xdr:rowOff>
    </xdr:from>
    <xdr:to>
      <xdr:col>2</xdr:col>
      <xdr:colOff>723900</xdr:colOff>
      <xdr:row>84</xdr:row>
      <xdr:rowOff>19050</xdr:rowOff>
    </xdr:to>
    <xdr:sp>
      <xdr:nvSpPr>
        <xdr:cNvPr id="9" name="9 CuadroTexto"/>
        <xdr:cNvSpPr txBox="1">
          <a:spLocks noChangeArrowheads="1"/>
        </xdr:cNvSpPr>
      </xdr:nvSpPr>
      <xdr:spPr>
        <a:xfrm>
          <a:off x="2047875" y="98412300"/>
          <a:ext cx="0" cy="5048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latin typeface="Arial Narrow"/>
              <a:ea typeface="Arial Narrow"/>
              <a:cs typeface="Arial Narrow"/>
            </a:rPr>
            <a:t>GESTIÓN</a:t>
          </a:r>
          <a:r>
            <a:rPr lang="en-US" cap="none" sz="1800" b="1" i="0" u="none" baseline="0">
              <a:solidFill>
                <a:srgbClr val="000000"/>
              </a:solidFill>
              <a:latin typeface="Arial Narrow"/>
              <a:ea typeface="Arial Narrow"/>
              <a:cs typeface="Arial Narrow"/>
            </a:rPr>
            <a:t> DEL PATRIMONIO DOCUMENTAL</a:t>
          </a:r>
        </a:p>
      </xdr:txBody>
    </xdr:sp>
    <xdr:clientData/>
  </xdr:twoCellAnchor>
  <xdr:twoCellAnchor>
    <xdr:from>
      <xdr:col>1</xdr:col>
      <xdr:colOff>638175</xdr:colOff>
      <xdr:row>86</xdr:row>
      <xdr:rowOff>114300</xdr:rowOff>
    </xdr:from>
    <xdr:to>
      <xdr:col>1</xdr:col>
      <xdr:colOff>638175</xdr:colOff>
      <xdr:row>90</xdr:row>
      <xdr:rowOff>0</xdr:rowOff>
    </xdr:to>
    <xdr:sp>
      <xdr:nvSpPr>
        <xdr:cNvPr id="10" name="10 Rectángulo"/>
        <xdr:cNvSpPr>
          <a:spLocks/>
        </xdr:cNvSpPr>
      </xdr:nvSpPr>
      <xdr:spPr>
        <a:xfrm>
          <a:off x="2047875" y="99393375"/>
          <a:ext cx="0" cy="647700"/>
        </a:xfrm>
        <a:prstGeom prst="rect">
          <a:avLst/>
        </a:prstGeom>
        <a:solidFill>
          <a:srgbClr val="4A452A"/>
        </a:solidFill>
        <a:ln w="9525"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638175</xdr:colOff>
      <xdr:row>86</xdr:row>
      <xdr:rowOff>190500</xdr:rowOff>
    </xdr:from>
    <xdr:to>
      <xdr:col>2</xdr:col>
      <xdr:colOff>695325</xdr:colOff>
      <xdr:row>89</xdr:row>
      <xdr:rowOff>133350</xdr:rowOff>
    </xdr:to>
    <xdr:sp>
      <xdr:nvSpPr>
        <xdr:cNvPr id="11" name="11 CuadroTexto"/>
        <xdr:cNvSpPr txBox="1">
          <a:spLocks noChangeArrowheads="1"/>
        </xdr:cNvSpPr>
      </xdr:nvSpPr>
      <xdr:spPr>
        <a:xfrm>
          <a:off x="2047875" y="99469575"/>
          <a:ext cx="0" cy="5143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rPr>
            <a:t>GERENCIA DE TI</a:t>
          </a:r>
        </a:p>
      </xdr:txBody>
    </xdr:sp>
    <xdr:clientData/>
  </xdr:twoCellAnchor>
  <xdr:oneCellAnchor>
    <xdr:from>
      <xdr:col>4</xdr:col>
      <xdr:colOff>0</xdr:colOff>
      <xdr:row>4</xdr:row>
      <xdr:rowOff>0</xdr:rowOff>
    </xdr:from>
    <xdr:ext cx="295275" cy="466725"/>
    <xdr:sp>
      <xdr:nvSpPr>
        <xdr:cNvPr id="12" name="AutoShape 38" descr="Resultado de imagen para boton agregar icono"/>
        <xdr:cNvSpPr>
          <a:spLocks noChangeAspect="1"/>
        </xdr:cNvSpPr>
      </xdr:nvSpPr>
      <xdr:spPr>
        <a:xfrm>
          <a:off x="8458200" y="1962150"/>
          <a:ext cx="295275"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xdr:row>
      <xdr:rowOff>0</xdr:rowOff>
    </xdr:from>
    <xdr:ext cx="295275" cy="466725"/>
    <xdr:sp>
      <xdr:nvSpPr>
        <xdr:cNvPr id="13" name="AutoShape 39" descr="Resultado de imagen para boton agregar icono"/>
        <xdr:cNvSpPr>
          <a:spLocks noChangeAspect="1"/>
        </xdr:cNvSpPr>
      </xdr:nvSpPr>
      <xdr:spPr>
        <a:xfrm>
          <a:off x="8458200" y="1962150"/>
          <a:ext cx="295275"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xdr:row>
      <xdr:rowOff>0</xdr:rowOff>
    </xdr:from>
    <xdr:ext cx="295275" cy="466725"/>
    <xdr:sp>
      <xdr:nvSpPr>
        <xdr:cNvPr id="14" name="AutoShape 40" descr="Resultado de imagen para boton agregar icono"/>
        <xdr:cNvSpPr>
          <a:spLocks noChangeAspect="1"/>
        </xdr:cNvSpPr>
      </xdr:nvSpPr>
      <xdr:spPr>
        <a:xfrm>
          <a:off x="8458200" y="1962150"/>
          <a:ext cx="295275"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xdr:row>
      <xdr:rowOff>0</xdr:rowOff>
    </xdr:from>
    <xdr:ext cx="295275" cy="466725"/>
    <xdr:sp>
      <xdr:nvSpPr>
        <xdr:cNvPr id="15" name="AutoShape 42" descr="Z"/>
        <xdr:cNvSpPr>
          <a:spLocks noChangeAspect="1"/>
        </xdr:cNvSpPr>
      </xdr:nvSpPr>
      <xdr:spPr>
        <a:xfrm>
          <a:off x="8458200" y="1962150"/>
          <a:ext cx="295275"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gobiernobogota-my.sharepoint.com/personal/julian_perez_gobiernobogota_gov_co/Documents/Datos%20adjuntos%20de%20correo%20electr&#243;nico/AL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 GESTION POR PROCESO"/>
      <sheetName val="Hoja2"/>
    </sheetNames>
    <sheetDataSet>
      <sheetData sheetId="1">
        <row r="6">
          <cell r="C6" t="str">
            <v>RUTINARIA</v>
          </cell>
        </row>
        <row r="7">
          <cell r="C7" t="str">
            <v>RETADORA (MEJORA)</v>
          </cell>
        </row>
        <row r="8">
          <cell r="C8" t="str">
            <v>GESTIÓN</v>
          </cell>
        </row>
        <row r="9">
          <cell r="C9" t="str">
            <v>SOSTENIBILDIAD DEL SISTEMA DE GESTIÓN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37"/>
  <sheetViews>
    <sheetView zoomScale="55" zoomScaleNormal="55" zoomScalePageLayoutView="0" workbookViewId="0" topLeftCell="A1">
      <selection activeCell="P15" sqref="P15"/>
    </sheetView>
  </sheetViews>
  <sheetFormatPr defaultColWidth="11.421875" defaultRowHeight="15"/>
  <cols>
    <col min="1" max="1" width="25.140625" style="0" customWidth="1"/>
    <col min="2" max="2" width="46.00390625" style="0" customWidth="1"/>
    <col min="3" max="3" width="56.57421875" style="0" bestFit="1" customWidth="1"/>
    <col min="4" max="4" width="43.28125" style="0" customWidth="1"/>
    <col min="5" max="5" width="13.28125" style="0" customWidth="1"/>
  </cols>
  <sheetData>
    <row r="1" spans="1:6" ht="15">
      <c r="A1" t="s">
        <v>299</v>
      </c>
      <c r="B1" t="s">
        <v>46</v>
      </c>
      <c r="C1" t="s">
        <v>300</v>
      </c>
      <c r="D1" t="s">
        <v>301</v>
      </c>
      <c r="F1" t="s">
        <v>302</v>
      </c>
    </row>
    <row r="2" spans="1:6" ht="15">
      <c r="A2" t="s">
        <v>303</v>
      </c>
      <c r="B2" t="s">
        <v>304</v>
      </c>
      <c r="C2" t="s">
        <v>73</v>
      </c>
      <c r="D2" t="s">
        <v>77</v>
      </c>
      <c r="F2" t="s">
        <v>305</v>
      </c>
    </row>
    <row r="3" spans="1:6" ht="15">
      <c r="A3" t="s">
        <v>306</v>
      </c>
      <c r="B3" t="s">
        <v>307</v>
      </c>
      <c r="C3" t="s">
        <v>308</v>
      </c>
      <c r="D3" t="s">
        <v>101</v>
      </c>
      <c r="F3" t="s">
        <v>66</v>
      </c>
    </row>
    <row r="4" spans="1:6" ht="15">
      <c r="A4" t="s">
        <v>309</v>
      </c>
      <c r="C4" t="s">
        <v>60</v>
      </c>
      <c r="D4" t="s">
        <v>64</v>
      </c>
      <c r="F4" t="s">
        <v>90</v>
      </c>
    </row>
    <row r="5" spans="1:4" ht="15">
      <c r="A5" t="s">
        <v>310</v>
      </c>
      <c r="C5" t="s">
        <v>261</v>
      </c>
      <c r="D5" t="s">
        <v>311</v>
      </c>
    </row>
    <row r="6" spans="1:7" ht="15">
      <c r="A6" t="s">
        <v>312</v>
      </c>
      <c r="E6" t="s">
        <v>313</v>
      </c>
      <c r="G6" t="s">
        <v>314</v>
      </c>
    </row>
    <row r="7" spans="1:7" ht="15">
      <c r="A7" t="s">
        <v>315</v>
      </c>
      <c r="E7" t="s">
        <v>316</v>
      </c>
      <c r="G7" t="s">
        <v>317</v>
      </c>
    </row>
    <row r="8" spans="5:7" ht="15">
      <c r="E8" t="s">
        <v>318</v>
      </c>
      <c r="G8" t="s">
        <v>319</v>
      </c>
    </row>
    <row r="9" ht="15">
      <c r="E9" t="s">
        <v>320</v>
      </c>
    </row>
    <row r="10" ht="15">
      <c r="E10" t="s">
        <v>321</v>
      </c>
    </row>
    <row r="12" spans="1:8" s="3" customFormat="1" ht="74.25" customHeight="1">
      <c r="A12" s="11"/>
      <c r="C12" s="12"/>
      <c r="D12" s="6"/>
      <c r="H12" s="3" t="s">
        <v>322</v>
      </c>
    </row>
    <row r="13" spans="1:8" s="3" customFormat="1" ht="74.25" customHeight="1">
      <c r="A13" s="11"/>
      <c r="C13" s="12"/>
      <c r="D13" s="6"/>
      <c r="H13" s="3" t="s">
        <v>323</v>
      </c>
    </row>
    <row r="14" spans="1:8" s="3" customFormat="1" ht="74.25" customHeight="1">
      <c r="A14" s="11"/>
      <c r="C14" s="12"/>
      <c r="D14" s="2"/>
      <c r="H14" s="3" t="s">
        <v>324</v>
      </c>
    </row>
    <row r="15" spans="1:8" s="3" customFormat="1" ht="74.25" customHeight="1">
      <c r="A15" s="11"/>
      <c r="C15" s="12"/>
      <c r="D15" s="2"/>
      <c r="H15" s="3" t="s">
        <v>325</v>
      </c>
    </row>
    <row r="16" spans="1:4" s="3" customFormat="1" ht="74.25" customHeight="1" thickBot="1">
      <c r="A16" s="11"/>
      <c r="C16" s="12"/>
      <c r="D16" s="5"/>
    </row>
    <row r="17" spans="1:4" s="3" customFormat="1" ht="74.25" customHeight="1">
      <c r="A17" s="11"/>
      <c r="C17" s="12"/>
      <c r="D17" s="4"/>
    </row>
    <row r="18" spans="1:4" s="3" customFormat="1" ht="74.25" customHeight="1">
      <c r="A18" s="11"/>
      <c r="C18" s="12"/>
      <c r="D18" s="6"/>
    </row>
    <row r="19" spans="1:4" s="3" customFormat="1" ht="74.25" customHeight="1">
      <c r="A19" s="11"/>
      <c r="C19" s="12"/>
      <c r="D19" s="6"/>
    </row>
    <row r="20" spans="1:4" s="3" customFormat="1" ht="74.25" customHeight="1">
      <c r="A20" s="11"/>
      <c r="C20" s="12"/>
      <c r="D20" s="6"/>
    </row>
    <row r="21" spans="1:4" s="3" customFormat="1" ht="74.25" customHeight="1" thickBot="1">
      <c r="A21" s="11"/>
      <c r="C21" s="13"/>
      <c r="D21" s="6"/>
    </row>
    <row r="22" spans="3:4" ht="18.75" thickBot="1">
      <c r="C22" s="13"/>
      <c r="D22" s="4"/>
    </row>
    <row r="23" spans="3:4" ht="18.75" thickBot="1">
      <c r="C23" s="13"/>
      <c r="D23" s="1"/>
    </row>
    <row r="24" spans="3:4" ht="18">
      <c r="C24" s="14"/>
      <c r="D24" s="4"/>
    </row>
    <row r="25" spans="3:4" ht="18">
      <c r="C25" s="14"/>
      <c r="D25" s="6"/>
    </row>
    <row r="26" spans="3:4" ht="18">
      <c r="C26" s="14"/>
      <c r="D26" s="6"/>
    </row>
    <row r="27" spans="3:4" ht="18.75" thickBot="1">
      <c r="C27" s="14"/>
      <c r="D27" s="5"/>
    </row>
    <row r="28" spans="3:4" ht="18">
      <c r="C28" s="14"/>
      <c r="D28" s="4"/>
    </row>
    <row r="29" spans="3:4" ht="18">
      <c r="C29" s="14"/>
      <c r="D29" s="6"/>
    </row>
    <row r="30" spans="3:4" ht="18">
      <c r="C30" s="14"/>
      <c r="D30" s="6"/>
    </row>
    <row r="31" spans="3:4" ht="18">
      <c r="C31" s="14"/>
      <c r="D31" s="6"/>
    </row>
    <row r="32" spans="3:4" ht="18">
      <c r="C32" s="15"/>
      <c r="D32" s="6"/>
    </row>
    <row r="33" spans="3:4" ht="18">
      <c r="C33" s="15"/>
      <c r="D33" s="6"/>
    </row>
    <row r="34" spans="3:4" ht="18">
      <c r="C34" s="15"/>
      <c r="D34" s="5"/>
    </row>
    <row r="35" spans="3:4" ht="18">
      <c r="C35" s="15"/>
      <c r="D35" s="5"/>
    </row>
    <row r="36" spans="3:4" ht="18">
      <c r="C36" s="15"/>
      <c r="D36" s="5"/>
    </row>
    <row r="37" spans="3:4" ht="18">
      <c r="C37" s="15"/>
      <c r="D37" s="5"/>
    </row>
    <row r="38" spans="3:4" ht="18">
      <c r="C38" s="15"/>
      <c r="D38" s="8"/>
    </row>
    <row r="39" spans="3:4" ht="18">
      <c r="C39" s="15"/>
      <c r="D39" s="8"/>
    </row>
    <row r="40" spans="3:4" ht="18">
      <c r="C40" s="16"/>
      <c r="D40" s="8"/>
    </row>
    <row r="41" spans="3:4" ht="18">
      <c r="C41" s="16"/>
      <c r="D41" s="8"/>
    </row>
    <row r="42" spans="3:4" ht="18.75" thickBot="1">
      <c r="C42" s="17"/>
      <c r="D42" s="8"/>
    </row>
    <row r="43" spans="3:4" ht="18">
      <c r="C43" s="18"/>
      <c r="D43" s="4"/>
    </row>
    <row r="44" spans="3:4" ht="18">
      <c r="C44" s="19"/>
      <c r="D44" s="5"/>
    </row>
    <row r="45" spans="3:4" ht="18">
      <c r="C45" s="19"/>
      <c r="D45" s="5"/>
    </row>
    <row r="46" spans="3:4" ht="18">
      <c r="C46" s="19"/>
      <c r="D46" s="8"/>
    </row>
    <row r="47" spans="3:4" ht="18.75" thickBot="1">
      <c r="C47" s="20"/>
      <c r="D47" s="7"/>
    </row>
    <row r="48" ht="18">
      <c r="C48" s="21"/>
    </row>
    <row r="49" ht="18">
      <c r="C49" s="21"/>
    </row>
    <row r="50" ht="18">
      <c r="C50" s="21"/>
    </row>
    <row r="51" ht="18">
      <c r="C51" s="21"/>
    </row>
    <row r="52" ht="18">
      <c r="C52" s="22"/>
    </row>
    <row r="53" ht="18">
      <c r="C53" s="22"/>
    </row>
    <row r="54" ht="18">
      <c r="C54" s="22"/>
    </row>
    <row r="55" ht="18">
      <c r="C55" s="22"/>
    </row>
    <row r="56" ht="18">
      <c r="C56" s="23"/>
    </row>
    <row r="57" ht="18">
      <c r="C57" s="24"/>
    </row>
    <row r="58" ht="18">
      <c r="C58" s="24"/>
    </row>
    <row r="59" ht="18">
      <c r="C59" s="24"/>
    </row>
    <row r="60" ht="18.75" thickBot="1">
      <c r="C60" s="25"/>
    </row>
    <row r="61" ht="18">
      <c r="C61" s="26"/>
    </row>
    <row r="62" ht="18">
      <c r="C62" s="27"/>
    </row>
    <row r="63" ht="18">
      <c r="C63" s="27"/>
    </row>
    <row r="64" ht="18">
      <c r="C64" s="27"/>
    </row>
    <row r="65" ht="18">
      <c r="C65" s="27"/>
    </row>
    <row r="66" ht="18">
      <c r="C66" s="28"/>
    </row>
    <row r="67" ht="18">
      <c r="C67" s="28"/>
    </row>
    <row r="68" ht="18">
      <c r="C68" s="28"/>
    </row>
    <row r="69" ht="18">
      <c r="C69" s="28"/>
    </row>
    <row r="70" ht="18">
      <c r="C70" s="28"/>
    </row>
    <row r="71" ht="18">
      <c r="C71" s="29"/>
    </row>
    <row r="72" ht="18">
      <c r="C72" s="28"/>
    </row>
    <row r="73" ht="18">
      <c r="C73" s="28"/>
    </row>
    <row r="74" ht="18">
      <c r="C74" s="28"/>
    </row>
    <row r="75" ht="18">
      <c r="C75" s="28"/>
    </row>
    <row r="76" ht="18">
      <c r="C76" s="28"/>
    </row>
    <row r="77" ht="18">
      <c r="C77" s="28"/>
    </row>
    <row r="78" ht="18">
      <c r="C78" s="28"/>
    </row>
    <row r="79" ht="18">
      <c r="C79" s="27"/>
    </row>
    <row r="80" ht="18">
      <c r="C80" s="27"/>
    </row>
    <row r="81" ht="18">
      <c r="C81" s="27"/>
    </row>
    <row r="82" ht="18">
      <c r="C82" s="27"/>
    </row>
    <row r="83" ht="18">
      <c r="C83" s="27"/>
    </row>
    <row r="84" ht="18">
      <c r="C84" s="27"/>
    </row>
    <row r="85" ht="18">
      <c r="C85" s="30"/>
    </row>
    <row r="86" ht="18">
      <c r="C86" s="27"/>
    </row>
    <row r="87" ht="18">
      <c r="C87" s="27"/>
    </row>
    <row r="88" ht="18.75" thickBot="1">
      <c r="C88" s="31"/>
    </row>
    <row r="89" ht="18">
      <c r="C89" s="32"/>
    </row>
    <row r="90" ht="18">
      <c r="C90" s="28"/>
    </row>
    <row r="91" ht="18">
      <c r="C91" s="28"/>
    </row>
    <row r="92" ht="18">
      <c r="C92" s="28"/>
    </row>
    <row r="93" ht="18">
      <c r="C93" s="28"/>
    </row>
    <row r="94" ht="18.75" thickBot="1">
      <c r="C94" s="33"/>
    </row>
    <row r="99" spans="2:3" ht="15">
      <c r="B99" t="s">
        <v>55</v>
      </c>
      <c r="C99" t="s">
        <v>326</v>
      </c>
    </row>
    <row r="100" spans="2:3" ht="15">
      <c r="B100" s="10">
        <v>1167</v>
      </c>
      <c r="C100" s="3" t="s">
        <v>327</v>
      </c>
    </row>
    <row r="101" spans="2:3" ht="30">
      <c r="B101" s="10">
        <v>1131</v>
      </c>
      <c r="C101" s="3" t="s">
        <v>328</v>
      </c>
    </row>
    <row r="102" spans="2:3" ht="15">
      <c r="B102" s="10">
        <v>1177</v>
      </c>
      <c r="C102" s="3" t="s">
        <v>329</v>
      </c>
    </row>
    <row r="103" spans="2:3" ht="30">
      <c r="B103" s="10">
        <v>1094</v>
      </c>
      <c r="C103" s="3" t="s">
        <v>330</v>
      </c>
    </row>
    <row r="104" spans="2:3" ht="15">
      <c r="B104" s="10">
        <v>1128</v>
      </c>
      <c r="C104" s="3" t="s">
        <v>331</v>
      </c>
    </row>
    <row r="105" spans="2:3" ht="30">
      <c r="B105" s="10">
        <v>1095</v>
      </c>
      <c r="C105" s="3" t="s">
        <v>332</v>
      </c>
    </row>
    <row r="106" spans="2:3" ht="30">
      <c r="B106" s="10">
        <v>1129</v>
      </c>
      <c r="C106" s="3" t="s">
        <v>333</v>
      </c>
    </row>
    <row r="107" spans="2:3" ht="45">
      <c r="B107" s="10">
        <v>1120</v>
      </c>
      <c r="C107" s="3" t="s">
        <v>334</v>
      </c>
    </row>
    <row r="108" ht="15">
      <c r="B108" s="9"/>
    </row>
    <row r="109" ht="15">
      <c r="B109" s="9"/>
    </row>
    <row r="117" ht="15">
      <c r="B117" t="s">
        <v>3</v>
      </c>
    </row>
    <row r="118" spans="2:3" ht="15">
      <c r="B118" t="s">
        <v>335</v>
      </c>
      <c r="C118" t="s">
        <v>336</v>
      </c>
    </row>
    <row r="119" spans="2:3" ht="15">
      <c r="B119" t="s">
        <v>337</v>
      </c>
      <c r="C119" t="s">
        <v>338</v>
      </c>
    </row>
    <row r="120" spans="2:3" ht="15">
      <c r="B120" t="s">
        <v>339</v>
      </c>
      <c r="C120" t="s">
        <v>340</v>
      </c>
    </row>
    <row r="121" spans="2:3" ht="15">
      <c r="B121" t="s">
        <v>341</v>
      </c>
      <c r="C121" t="s">
        <v>342</v>
      </c>
    </row>
    <row r="122" spans="2:3" ht="15">
      <c r="B122" t="s">
        <v>343</v>
      </c>
      <c r="C122" t="s">
        <v>344</v>
      </c>
    </row>
    <row r="123" spans="2:3" ht="15">
      <c r="B123" t="s">
        <v>345</v>
      </c>
      <c r="C123" t="s">
        <v>346</v>
      </c>
    </row>
    <row r="124" spans="2:3" ht="15">
      <c r="B124" t="s">
        <v>347</v>
      </c>
      <c r="C124" t="s">
        <v>348</v>
      </c>
    </row>
    <row r="125" spans="2:3" ht="15">
      <c r="B125" t="s">
        <v>349</v>
      </c>
      <c r="C125" t="s">
        <v>350</v>
      </c>
    </row>
    <row r="126" spans="2:3" ht="15">
      <c r="B126" t="s">
        <v>351</v>
      </c>
      <c r="C126" t="s">
        <v>352</v>
      </c>
    </row>
    <row r="127" spans="2:3" ht="15">
      <c r="B127" t="s">
        <v>353</v>
      </c>
      <c r="C127" t="s">
        <v>354</v>
      </c>
    </row>
    <row r="128" spans="2:3" ht="15">
      <c r="B128" t="s">
        <v>355</v>
      </c>
      <c r="C128" t="s">
        <v>356</v>
      </c>
    </row>
    <row r="129" spans="2:3" ht="15">
      <c r="B129" t="s">
        <v>357</v>
      </c>
      <c r="C129" t="s">
        <v>358</v>
      </c>
    </row>
    <row r="130" spans="2:3" ht="15">
      <c r="B130" t="s">
        <v>359</v>
      </c>
      <c r="C130" t="s">
        <v>360</v>
      </c>
    </row>
    <row r="131" spans="2:3" ht="15">
      <c r="B131" t="s">
        <v>361</v>
      </c>
      <c r="C131" t="s">
        <v>362</v>
      </c>
    </row>
    <row r="132" spans="2:3" ht="15">
      <c r="B132" t="s">
        <v>363</v>
      </c>
      <c r="C132" t="s">
        <v>364</v>
      </c>
    </row>
    <row r="133" spans="2:3" ht="15">
      <c r="B133" t="s">
        <v>365</v>
      </c>
      <c r="C133" t="s">
        <v>366</v>
      </c>
    </row>
    <row r="134" spans="2:3" ht="15">
      <c r="B134" t="s">
        <v>367</v>
      </c>
      <c r="C134" t="s">
        <v>368</v>
      </c>
    </row>
    <row r="135" spans="2:3" ht="15">
      <c r="B135" t="s">
        <v>369</v>
      </c>
      <c r="C135" t="s">
        <v>370</v>
      </c>
    </row>
    <row r="136" spans="2:3" ht="15">
      <c r="B136" t="s">
        <v>4</v>
      </c>
      <c r="C136" t="s">
        <v>9</v>
      </c>
    </row>
    <row r="137" spans="2:3" ht="15">
      <c r="B137" t="s">
        <v>371</v>
      </c>
      <c r="C137" t="s">
        <v>372</v>
      </c>
    </row>
  </sheetData>
  <sheetProtection/>
  <conditionalFormatting sqref="C13">
    <cfRule type="colorScale" priority="1" dxfId="15">
      <colorScale>
        <cfvo type="min" val="0"/>
        <cfvo type="max"/>
        <color rgb="FFFF7128"/>
        <color rgb="FFFFEF9C"/>
      </colorScale>
    </cfRule>
  </conditionalFormatting>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BD60"/>
  <sheetViews>
    <sheetView tabSelected="1" zoomScale="70" zoomScaleNormal="70" zoomScalePageLayoutView="0" workbookViewId="0" topLeftCell="A8">
      <pane xSplit="4" ySplit="7" topLeftCell="AI32" activePane="bottomRight" state="frozen"/>
      <selection pane="topLeft" activeCell="A8" sqref="A8"/>
      <selection pane="topRight" activeCell="E8" sqref="E8"/>
      <selection pane="bottomLeft" activeCell="A15" sqref="A15"/>
      <selection pane="bottomRight" activeCell="AN37" sqref="AN37"/>
    </sheetView>
  </sheetViews>
  <sheetFormatPr defaultColWidth="11.421875" defaultRowHeight="15"/>
  <cols>
    <col min="1" max="1" width="30.7109375" style="34" customWidth="1"/>
    <col min="2" max="2" width="9.57421875" style="34" hidden="1" customWidth="1"/>
    <col min="3" max="3" width="11.28125" style="34" hidden="1" customWidth="1"/>
    <col min="4" max="4" width="96.140625" style="88" customWidth="1"/>
    <col min="5" max="5" width="41.00390625" style="34" customWidth="1"/>
    <col min="6" max="11" width="114.57421875" style="34" customWidth="1"/>
    <col min="12" max="15" width="21.421875" style="34" customWidth="1"/>
    <col min="16" max="16" width="41.7109375" style="34" customWidth="1"/>
    <col min="17" max="17" width="26.28125" style="34" customWidth="1"/>
    <col min="18" max="18" width="27.28125" style="34" customWidth="1"/>
    <col min="19" max="19" width="25.421875" style="34" customWidth="1"/>
    <col min="20" max="20" width="45.7109375" style="34" customWidth="1"/>
    <col min="21" max="24" width="11.421875" style="34" customWidth="1"/>
    <col min="25" max="25" width="20.8515625" style="34" customWidth="1"/>
    <col min="26" max="26" width="18.8515625" style="34" customWidth="1"/>
    <col min="27" max="27" width="26.7109375" style="34" customWidth="1"/>
    <col min="28" max="28" width="18.8515625" style="34" customWidth="1"/>
    <col min="29" max="29" width="34.421875" style="34" customWidth="1"/>
    <col min="30" max="30" width="34.140625" style="34" bestFit="1" customWidth="1"/>
    <col min="31" max="31" width="157.00390625" style="34" customWidth="1"/>
    <col min="32" max="32" width="17.7109375" style="34" customWidth="1"/>
    <col min="33" max="33" width="30.8515625" style="34" customWidth="1"/>
    <col min="34" max="34" width="19.7109375" style="34" customWidth="1"/>
    <col min="35" max="36" width="16.421875" style="34" customWidth="1"/>
    <col min="37" max="37" width="42.140625" style="254" customWidth="1"/>
    <col min="38" max="38" width="17.8515625" style="255" customWidth="1"/>
    <col min="39" max="39" width="32.7109375" style="34" customWidth="1"/>
    <col min="40" max="42" width="11.421875" style="34" customWidth="1"/>
    <col min="43" max="43" width="63.421875" style="34" customWidth="1"/>
    <col min="44" max="44" width="20.421875" style="34" customWidth="1"/>
    <col min="45" max="45" width="29.57421875" style="34" customWidth="1"/>
    <col min="46" max="47" width="11.421875" style="34" customWidth="1"/>
    <col min="48" max="48" width="14.8515625" style="34" customWidth="1"/>
    <col min="49" max="49" width="14.57421875" style="34" customWidth="1"/>
    <col min="50" max="50" width="20.7109375" style="34" customWidth="1"/>
    <col min="51" max="51" width="24.140625" style="34" customWidth="1"/>
    <col min="52" max="52" width="19.140625" style="34" customWidth="1"/>
    <col min="53" max="53" width="18.421875" style="34" customWidth="1"/>
    <col min="54" max="55" width="21.8515625" style="34" customWidth="1"/>
    <col min="56" max="56" width="19.8515625" style="34" customWidth="1"/>
    <col min="57" max="16384" width="11.421875" style="34" customWidth="1"/>
  </cols>
  <sheetData>
    <row r="1" spans="1:26" ht="40.5" customHeight="1">
      <c r="A1" s="296"/>
      <c r="B1" s="297"/>
      <c r="C1" s="297"/>
      <c r="D1" s="297"/>
      <c r="E1" s="297"/>
      <c r="F1" s="297"/>
      <c r="G1" s="297"/>
      <c r="H1" s="297"/>
      <c r="I1" s="297"/>
      <c r="J1" s="297"/>
      <c r="K1" s="297"/>
      <c r="L1" s="297"/>
      <c r="M1" s="297"/>
      <c r="N1" s="297"/>
      <c r="O1" s="297"/>
      <c r="P1" s="297"/>
      <c r="Q1" s="297"/>
      <c r="R1" s="297"/>
      <c r="S1" s="297"/>
      <c r="T1" s="297"/>
      <c r="U1" s="297"/>
      <c r="V1" s="297"/>
      <c r="W1" s="297"/>
      <c r="X1" s="297"/>
      <c r="Y1" s="297"/>
      <c r="Z1" s="297"/>
    </row>
    <row r="2" spans="1:26" ht="40.5" customHeight="1" thickBot="1">
      <c r="A2" s="298" t="s">
        <v>0</v>
      </c>
      <c r="B2" s="298"/>
      <c r="C2" s="299"/>
      <c r="D2" s="299"/>
      <c r="E2" s="299"/>
      <c r="F2" s="299"/>
      <c r="G2" s="299"/>
      <c r="H2" s="299"/>
      <c r="I2" s="298"/>
      <c r="J2" s="298"/>
      <c r="K2" s="298"/>
      <c r="L2" s="298"/>
      <c r="M2" s="298"/>
      <c r="N2" s="298"/>
      <c r="O2" s="298"/>
      <c r="P2" s="298"/>
      <c r="Q2" s="298"/>
      <c r="R2" s="298"/>
      <c r="S2" s="298"/>
      <c r="T2" s="298"/>
      <c r="U2" s="298"/>
      <c r="V2" s="298"/>
      <c r="W2" s="298"/>
      <c r="X2" s="298"/>
      <c r="Y2" s="298"/>
      <c r="Z2" s="298"/>
    </row>
    <row r="3" spans="1:56" ht="36.75" customHeight="1">
      <c r="A3" s="35" t="s">
        <v>1</v>
      </c>
      <c r="B3" s="36">
        <v>2018</v>
      </c>
      <c r="C3" s="300" t="s">
        <v>2</v>
      </c>
      <c r="D3" s="301"/>
      <c r="E3" s="301"/>
      <c r="F3" s="301"/>
      <c r="G3" s="301"/>
      <c r="H3" s="302"/>
      <c r="I3" s="37"/>
      <c r="J3" s="37"/>
      <c r="K3" s="37"/>
      <c r="L3" s="37"/>
      <c r="M3" s="37"/>
      <c r="N3" s="37"/>
      <c r="O3" s="37"/>
      <c r="P3" s="37"/>
      <c r="Q3" s="37"/>
      <c r="R3" s="37"/>
      <c r="S3" s="37"/>
      <c r="T3" s="37"/>
      <c r="U3" s="37"/>
      <c r="V3" s="37"/>
      <c r="W3" s="37"/>
      <c r="X3" s="37"/>
      <c r="Y3" s="37"/>
      <c r="Z3" s="38"/>
      <c r="AA3" s="39"/>
      <c r="AB3" s="39"/>
      <c r="AC3" s="39"/>
      <c r="AD3" s="39"/>
      <c r="AE3" s="39"/>
      <c r="AF3" s="39"/>
      <c r="AG3" s="39"/>
      <c r="AH3" s="39"/>
      <c r="AI3" s="39"/>
      <c r="AJ3" s="39"/>
      <c r="AK3" s="256"/>
      <c r="AL3" s="257"/>
      <c r="AM3" s="39"/>
      <c r="AN3" s="39"/>
      <c r="AO3" s="39"/>
      <c r="AP3" s="39"/>
      <c r="AQ3" s="39"/>
      <c r="AR3" s="39"/>
      <c r="AS3" s="39"/>
      <c r="AT3" s="39"/>
      <c r="AU3" s="39"/>
      <c r="AV3" s="39"/>
      <c r="AW3" s="39"/>
      <c r="AX3" s="39"/>
      <c r="AY3" s="39"/>
      <c r="AZ3" s="39"/>
      <c r="BA3" s="39"/>
      <c r="BB3" s="39"/>
      <c r="BC3" s="39"/>
      <c r="BD3" s="39"/>
    </row>
    <row r="4" spans="1:56" ht="36.75" customHeight="1">
      <c r="A4" s="35" t="s">
        <v>3</v>
      </c>
      <c r="B4" s="36" t="s">
        <v>4</v>
      </c>
      <c r="C4" s="40" t="s">
        <v>5</v>
      </c>
      <c r="D4" s="95" t="s">
        <v>6</v>
      </c>
      <c r="E4" s="303" t="s">
        <v>7</v>
      </c>
      <c r="F4" s="303"/>
      <c r="G4" s="303"/>
      <c r="H4" s="304"/>
      <c r="I4" s="37"/>
      <c r="J4" s="37"/>
      <c r="K4" s="37"/>
      <c r="L4" s="37"/>
      <c r="M4" s="37"/>
      <c r="N4" s="37"/>
      <c r="O4" s="37"/>
      <c r="P4" s="37"/>
      <c r="Q4" s="37"/>
      <c r="R4" s="37"/>
      <c r="S4" s="37"/>
      <c r="T4" s="37"/>
      <c r="U4" s="37"/>
      <c r="V4" s="37"/>
      <c r="W4" s="37"/>
      <c r="X4" s="37"/>
      <c r="Y4" s="37"/>
      <c r="Z4" s="38"/>
      <c r="AA4" s="39"/>
      <c r="AB4" s="39"/>
      <c r="AC4" s="39"/>
      <c r="AD4" s="39"/>
      <c r="AE4" s="39"/>
      <c r="AF4" s="39"/>
      <c r="AG4" s="39"/>
      <c r="AH4" s="39"/>
      <c r="AI4" s="39"/>
      <c r="AJ4" s="39"/>
      <c r="AK4" s="256"/>
      <c r="AL4" s="257"/>
      <c r="AM4" s="39"/>
      <c r="AN4" s="39"/>
      <c r="AO4" s="39"/>
      <c r="AP4" s="39"/>
      <c r="AQ4" s="39"/>
      <c r="AR4" s="39"/>
      <c r="AS4" s="39"/>
      <c r="AT4" s="39"/>
      <c r="AU4" s="39"/>
      <c r="AV4" s="39"/>
      <c r="AW4" s="39"/>
      <c r="AX4" s="39"/>
      <c r="AY4" s="39"/>
      <c r="AZ4" s="39"/>
      <c r="BA4" s="39"/>
      <c r="BB4" s="39"/>
      <c r="BC4" s="39"/>
      <c r="BD4" s="39"/>
    </row>
    <row r="5" spans="1:56" ht="36.75" customHeight="1" thickBot="1">
      <c r="A5" s="35" t="s">
        <v>8</v>
      </c>
      <c r="B5" s="36" t="s">
        <v>9</v>
      </c>
      <c r="C5" s="42"/>
      <c r="D5" s="96" t="s">
        <v>10</v>
      </c>
      <c r="E5" s="305"/>
      <c r="F5" s="305"/>
      <c r="G5" s="305"/>
      <c r="H5" s="306"/>
      <c r="I5" s="37"/>
      <c r="J5" s="37"/>
      <c r="K5" s="37"/>
      <c r="L5" s="37"/>
      <c r="M5" s="37"/>
      <c r="N5" s="37"/>
      <c r="O5" s="37"/>
      <c r="P5" s="37"/>
      <c r="Q5" s="37"/>
      <c r="R5" s="37"/>
      <c r="S5" s="37"/>
      <c r="T5" s="37"/>
      <c r="U5" s="37"/>
      <c r="V5" s="37"/>
      <c r="W5" s="37"/>
      <c r="X5" s="37"/>
      <c r="Y5" s="37"/>
      <c r="Z5" s="38"/>
      <c r="AA5" s="43"/>
      <c r="AB5" s="44"/>
      <c r="AC5" s="44"/>
      <c r="AD5" s="44"/>
      <c r="AE5" s="44"/>
      <c r="AF5" s="44"/>
      <c r="AG5" s="44"/>
      <c r="AH5" s="44"/>
      <c r="AI5" s="44"/>
      <c r="AJ5" s="44"/>
      <c r="AK5" s="258"/>
      <c r="AL5" s="258"/>
      <c r="AM5" s="307"/>
      <c r="AN5" s="307"/>
      <c r="AO5" s="307"/>
      <c r="AP5" s="307"/>
      <c r="AQ5" s="307"/>
      <c r="AR5" s="307"/>
      <c r="AS5" s="307"/>
      <c r="AT5" s="307"/>
      <c r="AU5" s="307"/>
      <c r="AV5" s="307"/>
      <c r="AW5" s="307"/>
      <c r="AX5" s="307"/>
      <c r="AY5" s="307"/>
      <c r="AZ5" s="307"/>
      <c r="BA5" s="307"/>
      <c r="BB5" s="307"/>
      <c r="BC5" s="307"/>
      <c r="BD5" s="307"/>
    </row>
    <row r="6" spans="1:56" ht="14.25">
      <c r="A6" s="45"/>
      <c r="B6" s="41"/>
      <c r="C6" s="41"/>
      <c r="D6" s="46"/>
      <c r="E6" s="41"/>
      <c r="F6" s="41"/>
      <c r="G6" s="41"/>
      <c r="H6" s="41"/>
      <c r="I6" s="41"/>
      <c r="J6" s="41"/>
      <c r="K6" s="41"/>
      <c r="L6" s="41"/>
      <c r="M6" s="41"/>
      <c r="N6" s="41"/>
      <c r="O6" s="41"/>
      <c r="P6" s="41"/>
      <c r="Q6" s="39"/>
      <c r="R6" s="39"/>
      <c r="S6" s="39"/>
      <c r="T6" s="39"/>
      <c r="U6" s="39"/>
      <c r="V6" s="39"/>
      <c r="W6" s="39"/>
      <c r="X6" s="39"/>
      <c r="Y6" s="39"/>
      <c r="Z6" s="39"/>
      <c r="AA6" s="307"/>
      <c r="AB6" s="307"/>
      <c r="AC6" s="307"/>
      <c r="AD6" s="307"/>
      <c r="AE6" s="307"/>
      <c r="AF6" s="307"/>
      <c r="AG6" s="307"/>
      <c r="AH6" s="307"/>
      <c r="AI6" s="307"/>
      <c r="AJ6" s="307"/>
      <c r="AK6" s="307"/>
      <c r="AL6" s="307"/>
      <c r="AM6" s="307"/>
      <c r="AN6" s="307"/>
      <c r="AO6" s="307"/>
      <c r="AP6" s="307"/>
      <c r="AQ6" s="307"/>
      <c r="AR6" s="307"/>
      <c r="AS6" s="307"/>
      <c r="AT6" s="307"/>
      <c r="AU6" s="307"/>
      <c r="AV6" s="307"/>
      <c r="AW6" s="307"/>
      <c r="AX6" s="307"/>
      <c r="AY6" s="307"/>
      <c r="AZ6" s="307"/>
      <c r="BA6" s="307"/>
      <c r="BB6" s="307"/>
      <c r="BC6" s="307"/>
      <c r="BD6" s="307"/>
    </row>
    <row r="7" spans="1:56" ht="14.25">
      <c r="A7" s="41"/>
      <c r="B7" s="41"/>
      <c r="C7" s="41"/>
      <c r="D7" s="316"/>
      <c r="E7" s="316"/>
      <c r="F7" s="316"/>
      <c r="G7" s="316"/>
      <c r="H7" s="316"/>
      <c r="I7" s="316"/>
      <c r="J7" s="316"/>
      <c r="K7" s="316"/>
      <c r="L7" s="316"/>
      <c r="M7" s="316"/>
      <c r="N7" s="316"/>
      <c r="O7" s="316"/>
      <c r="P7" s="316"/>
      <c r="Q7" s="316"/>
      <c r="R7" s="316"/>
      <c r="S7" s="316"/>
      <c r="T7" s="243"/>
      <c r="U7" s="47"/>
      <c r="V7" s="39"/>
      <c r="W7" s="39"/>
      <c r="X7" s="39"/>
      <c r="Y7" s="39"/>
      <c r="Z7" s="39"/>
      <c r="AA7" s="241"/>
      <c r="AB7" s="241"/>
      <c r="AC7" s="241"/>
      <c r="AD7" s="241"/>
      <c r="AE7" s="241"/>
      <c r="AF7" s="241"/>
      <c r="AG7" s="241"/>
      <c r="AH7" s="241"/>
      <c r="AI7" s="241"/>
      <c r="AJ7" s="241"/>
      <c r="AK7" s="259"/>
      <c r="AL7" s="259"/>
      <c r="AM7" s="241"/>
      <c r="AN7" s="241"/>
      <c r="AO7" s="241"/>
      <c r="AP7" s="241"/>
      <c r="AQ7" s="241"/>
      <c r="AR7" s="241"/>
      <c r="AS7" s="241"/>
      <c r="AT7" s="241"/>
      <c r="AU7" s="241"/>
      <c r="AV7" s="241"/>
      <c r="AW7" s="241"/>
      <c r="AX7" s="241"/>
      <c r="AY7" s="241"/>
      <c r="AZ7" s="241"/>
      <c r="BA7" s="241"/>
      <c r="BB7" s="241"/>
      <c r="BC7" s="241"/>
      <c r="BD7" s="241"/>
    </row>
    <row r="8" spans="1:56" ht="14.25">
      <c r="A8" s="48"/>
      <c r="B8" s="39"/>
      <c r="C8" s="39"/>
      <c r="D8" s="317"/>
      <c r="E8" s="317"/>
      <c r="F8" s="317"/>
      <c r="G8" s="317"/>
      <c r="H8" s="317"/>
      <c r="I8" s="317"/>
      <c r="J8" s="317"/>
      <c r="K8" s="317"/>
      <c r="L8" s="308"/>
      <c r="M8" s="308"/>
      <c r="N8" s="308"/>
      <c r="O8" s="308"/>
      <c r="P8" s="241"/>
      <c r="Q8" s="241"/>
      <c r="R8" s="241"/>
      <c r="S8" s="241"/>
      <c r="T8" s="241"/>
      <c r="U8" s="241"/>
      <c r="V8" s="39"/>
      <c r="W8" s="39"/>
      <c r="X8" s="39"/>
      <c r="Y8" s="39"/>
      <c r="Z8" s="39"/>
      <c r="AA8" s="308"/>
      <c r="AB8" s="308"/>
      <c r="AC8" s="308"/>
      <c r="AD8" s="242"/>
      <c r="AE8" s="242"/>
      <c r="AF8" s="242"/>
      <c r="AG8" s="308"/>
      <c r="AH8" s="308"/>
      <c r="AI8" s="308"/>
      <c r="AJ8" s="242"/>
      <c r="AK8" s="260"/>
      <c r="AL8" s="260"/>
      <c r="AM8" s="308"/>
      <c r="AN8" s="308"/>
      <c r="AO8" s="308"/>
      <c r="AP8" s="242"/>
      <c r="AQ8" s="242"/>
      <c r="AR8" s="242"/>
      <c r="AS8" s="308"/>
      <c r="AT8" s="308"/>
      <c r="AU8" s="308"/>
      <c r="AV8" s="242"/>
      <c r="AW8" s="242"/>
      <c r="AX8" s="242"/>
      <c r="AY8" s="308"/>
      <c r="AZ8" s="308"/>
      <c r="BA8" s="308"/>
      <c r="BB8" s="242"/>
      <c r="BC8" s="242"/>
      <c r="BD8" s="242"/>
    </row>
    <row r="9" spans="1:56" ht="15" thickBot="1">
      <c r="A9" s="39"/>
      <c r="B9" s="39"/>
      <c r="C9" s="39"/>
      <c r="D9" s="49"/>
      <c r="E9" s="39"/>
      <c r="F9" s="39"/>
      <c r="G9" s="39"/>
      <c r="H9" s="39"/>
      <c r="I9" s="39"/>
      <c r="J9" s="39"/>
      <c r="K9" s="39"/>
      <c r="L9" s="39"/>
      <c r="M9" s="39"/>
      <c r="N9" s="39"/>
      <c r="O9" s="39"/>
      <c r="P9" s="39"/>
      <c r="Q9" s="39"/>
      <c r="R9" s="39"/>
      <c r="S9" s="39"/>
      <c r="T9" s="39"/>
      <c r="U9" s="39"/>
      <c r="V9" s="39"/>
      <c r="W9" s="39"/>
      <c r="X9" s="39"/>
      <c r="Y9" s="39"/>
      <c r="Z9" s="39"/>
      <c r="AA9" s="233"/>
      <c r="AB9" s="233"/>
      <c r="AC9" s="233"/>
      <c r="AD9" s="233"/>
      <c r="AE9" s="233"/>
      <c r="AF9" s="233"/>
      <c r="AG9" s="241"/>
      <c r="AH9" s="241"/>
      <c r="AI9" s="241"/>
      <c r="AJ9" s="241"/>
      <c r="AK9" s="259"/>
      <c r="AL9" s="259"/>
      <c r="AM9" s="241"/>
      <c r="AN9" s="241"/>
      <c r="AO9" s="241"/>
      <c r="AP9" s="241"/>
      <c r="AQ9" s="241"/>
      <c r="AR9" s="241"/>
      <c r="AS9" s="241"/>
      <c r="AT9" s="241"/>
      <c r="AU9" s="241"/>
      <c r="AV9" s="241"/>
      <c r="AW9" s="241"/>
      <c r="AX9" s="241"/>
      <c r="AY9" s="241"/>
      <c r="AZ9" s="241"/>
      <c r="BA9" s="241"/>
      <c r="BB9" s="241"/>
      <c r="BC9" s="241"/>
      <c r="BD9" s="241"/>
    </row>
    <row r="10" spans="1:56" ht="15" customHeight="1">
      <c r="A10" s="320" t="s">
        <v>11</v>
      </c>
      <c r="B10" s="321"/>
      <c r="C10" s="50"/>
      <c r="D10" s="326"/>
      <c r="E10" s="327"/>
      <c r="F10" s="327"/>
      <c r="G10" s="327"/>
      <c r="H10" s="327"/>
      <c r="I10" s="327"/>
      <c r="J10" s="327"/>
      <c r="K10" s="327"/>
      <c r="L10" s="327"/>
      <c r="M10" s="327"/>
      <c r="N10" s="327"/>
      <c r="O10" s="327"/>
      <c r="P10" s="327"/>
      <c r="Q10" s="327"/>
      <c r="R10" s="327"/>
      <c r="S10" s="327"/>
      <c r="T10" s="327"/>
      <c r="U10" s="327"/>
      <c r="V10" s="327"/>
      <c r="W10" s="327"/>
      <c r="X10" s="327"/>
      <c r="Y10" s="327"/>
      <c r="Z10" s="327"/>
      <c r="AA10" s="330" t="s">
        <v>12</v>
      </c>
      <c r="AB10" s="330"/>
      <c r="AC10" s="330"/>
      <c r="AD10" s="330"/>
      <c r="AE10" s="330"/>
      <c r="AF10" s="330"/>
      <c r="AG10" s="331" t="s">
        <v>12</v>
      </c>
      <c r="AH10" s="331"/>
      <c r="AI10" s="331"/>
      <c r="AJ10" s="331"/>
      <c r="AK10" s="331"/>
      <c r="AL10" s="331"/>
      <c r="AM10" s="332" t="s">
        <v>12</v>
      </c>
      <c r="AN10" s="332"/>
      <c r="AO10" s="332"/>
      <c r="AP10" s="332"/>
      <c r="AQ10" s="332"/>
      <c r="AR10" s="332"/>
      <c r="AS10" s="309" t="s">
        <v>12</v>
      </c>
      <c r="AT10" s="309"/>
      <c r="AU10" s="309"/>
      <c r="AV10" s="309"/>
      <c r="AW10" s="309"/>
      <c r="AX10" s="309"/>
      <c r="AY10" s="337" t="s">
        <v>12</v>
      </c>
      <c r="AZ10" s="337"/>
      <c r="BA10" s="337"/>
      <c r="BB10" s="337"/>
      <c r="BC10" s="337"/>
      <c r="BD10" s="337"/>
    </row>
    <row r="11" spans="1:56" ht="15" thickBot="1">
      <c r="A11" s="322"/>
      <c r="B11" s="323"/>
      <c r="C11" s="51"/>
      <c r="D11" s="328"/>
      <c r="E11" s="329"/>
      <c r="F11" s="329"/>
      <c r="G11" s="329"/>
      <c r="H11" s="329"/>
      <c r="I11" s="329"/>
      <c r="J11" s="329"/>
      <c r="K11" s="329"/>
      <c r="L11" s="329"/>
      <c r="M11" s="329"/>
      <c r="N11" s="329"/>
      <c r="O11" s="329"/>
      <c r="P11" s="329"/>
      <c r="Q11" s="329"/>
      <c r="R11" s="329"/>
      <c r="S11" s="329"/>
      <c r="T11" s="329"/>
      <c r="U11" s="329"/>
      <c r="V11" s="329"/>
      <c r="W11" s="329"/>
      <c r="X11" s="329"/>
      <c r="Y11" s="329"/>
      <c r="Z11" s="329"/>
      <c r="AA11" s="338" t="s">
        <v>13</v>
      </c>
      <c r="AB11" s="338"/>
      <c r="AC11" s="338"/>
      <c r="AD11" s="338"/>
      <c r="AE11" s="338"/>
      <c r="AF11" s="338"/>
      <c r="AG11" s="339" t="s">
        <v>14</v>
      </c>
      <c r="AH11" s="339"/>
      <c r="AI11" s="339"/>
      <c r="AJ11" s="339"/>
      <c r="AK11" s="339"/>
      <c r="AL11" s="339"/>
      <c r="AM11" s="340" t="s">
        <v>15</v>
      </c>
      <c r="AN11" s="340"/>
      <c r="AO11" s="340"/>
      <c r="AP11" s="340"/>
      <c r="AQ11" s="340"/>
      <c r="AR11" s="340"/>
      <c r="AS11" s="341" t="s">
        <v>16</v>
      </c>
      <c r="AT11" s="341"/>
      <c r="AU11" s="341"/>
      <c r="AV11" s="341"/>
      <c r="AW11" s="341"/>
      <c r="AX11" s="341"/>
      <c r="AY11" s="342" t="s">
        <v>17</v>
      </c>
      <c r="AZ11" s="342"/>
      <c r="BA11" s="342"/>
      <c r="BB11" s="342"/>
      <c r="BC11" s="342"/>
      <c r="BD11" s="342"/>
    </row>
    <row r="12" spans="1:56" ht="15" customHeight="1" thickBot="1">
      <c r="A12" s="324"/>
      <c r="B12" s="325"/>
      <c r="C12" s="51"/>
      <c r="D12" s="310" t="s">
        <v>18</v>
      </c>
      <c r="E12" s="311"/>
      <c r="F12" s="310"/>
      <c r="G12" s="310"/>
      <c r="H12" s="310"/>
      <c r="I12" s="310"/>
      <c r="J12" s="310"/>
      <c r="K12" s="310"/>
      <c r="L12" s="310"/>
      <c r="M12" s="310"/>
      <c r="N12" s="310"/>
      <c r="O12" s="310"/>
      <c r="P12" s="310"/>
      <c r="Q12" s="310"/>
      <c r="R12" s="310"/>
      <c r="S12" s="312"/>
      <c r="T12" s="240"/>
      <c r="U12" s="240"/>
      <c r="V12" s="313" t="s">
        <v>19</v>
      </c>
      <c r="W12" s="313"/>
      <c r="X12" s="313"/>
      <c r="Y12" s="313"/>
      <c r="Z12" s="313"/>
      <c r="AA12" s="318" t="s">
        <v>20</v>
      </c>
      <c r="AB12" s="318"/>
      <c r="AC12" s="318"/>
      <c r="AD12" s="343" t="s">
        <v>21</v>
      </c>
      <c r="AE12" s="318" t="s">
        <v>22</v>
      </c>
      <c r="AF12" s="318" t="s">
        <v>23</v>
      </c>
      <c r="AG12" s="345" t="s">
        <v>20</v>
      </c>
      <c r="AH12" s="345"/>
      <c r="AI12" s="345"/>
      <c r="AJ12" s="345" t="s">
        <v>21</v>
      </c>
      <c r="AK12" s="345" t="s">
        <v>22</v>
      </c>
      <c r="AL12" s="345" t="s">
        <v>23</v>
      </c>
      <c r="AM12" s="333" t="s">
        <v>20</v>
      </c>
      <c r="AN12" s="333"/>
      <c r="AO12" s="333"/>
      <c r="AP12" s="333" t="s">
        <v>21</v>
      </c>
      <c r="AQ12" s="333" t="s">
        <v>22</v>
      </c>
      <c r="AR12" s="333" t="s">
        <v>23</v>
      </c>
      <c r="AS12" s="314" t="s">
        <v>20</v>
      </c>
      <c r="AT12" s="314"/>
      <c r="AU12" s="314"/>
      <c r="AV12" s="314" t="s">
        <v>21</v>
      </c>
      <c r="AW12" s="314" t="s">
        <v>22</v>
      </c>
      <c r="AX12" s="314" t="s">
        <v>23</v>
      </c>
      <c r="AY12" s="353" t="s">
        <v>20</v>
      </c>
      <c r="AZ12" s="353"/>
      <c r="BA12" s="353"/>
      <c r="BB12" s="353" t="s">
        <v>21</v>
      </c>
      <c r="BC12" s="90"/>
      <c r="BD12" s="355" t="s">
        <v>24</v>
      </c>
    </row>
    <row r="13" spans="1:56" s="111" customFormat="1" ht="48.75" customHeight="1" thickBot="1">
      <c r="A13" s="100" t="s">
        <v>25</v>
      </c>
      <c r="B13" s="101" t="s">
        <v>26</v>
      </c>
      <c r="C13" s="357" t="s">
        <v>27</v>
      </c>
      <c r="D13" s="102" t="s">
        <v>28</v>
      </c>
      <c r="E13" s="104" t="s">
        <v>29</v>
      </c>
      <c r="F13" s="105" t="s">
        <v>30</v>
      </c>
      <c r="G13" s="103" t="s">
        <v>31</v>
      </c>
      <c r="H13" s="103" t="s">
        <v>32</v>
      </c>
      <c r="I13" s="103" t="s">
        <v>33</v>
      </c>
      <c r="J13" s="103" t="s">
        <v>34</v>
      </c>
      <c r="K13" s="103" t="s">
        <v>35</v>
      </c>
      <c r="L13" s="103" t="s">
        <v>36</v>
      </c>
      <c r="M13" s="103" t="s">
        <v>37</v>
      </c>
      <c r="N13" s="103" t="s">
        <v>38</v>
      </c>
      <c r="O13" s="103" t="s">
        <v>39</v>
      </c>
      <c r="P13" s="103" t="s">
        <v>40</v>
      </c>
      <c r="Q13" s="103" t="s">
        <v>41</v>
      </c>
      <c r="R13" s="103" t="s">
        <v>42</v>
      </c>
      <c r="S13" s="103" t="s">
        <v>43</v>
      </c>
      <c r="T13" s="103" t="s">
        <v>44</v>
      </c>
      <c r="U13" s="103" t="s">
        <v>45</v>
      </c>
      <c r="V13" s="106" t="s">
        <v>46</v>
      </c>
      <c r="W13" s="106" t="s">
        <v>47</v>
      </c>
      <c r="X13" s="358" t="s">
        <v>48</v>
      </c>
      <c r="Y13" s="359"/>
      <c r="Z13" s="106" t="s">
        <v>49</v>
      </c>
      <c r="AA13" s="234" t="s">
        <v>31</v>
      </c>
      <c r="AB13" s="235" t="s">
        <v>50</v>
      </c>
      <c r="AC13" s="235" t="s">
        <v>51</v>
      </c>
      <c r="AD13" s="344"/>
      <c r="AE13" s="319"/>
      <c r="AF13" s="319"/>
      <c r="AG13" s="106" t="s">
        <v>31</v>
      </c>
      <c r="AH13" s="106" t="s">
        <v>50</v>
      </c>
      <c r="AI13" s="106" t="s">
        <v>51</v>
      </c>
      <c r="AJ13" s="346"/>
      <c r="AK13" s="346"/>
      <c r="AL13" s="346"/>
      <c r="AM13" s="107" t="s">
        <v>31</v>
      </c>
      <c r="AN13" s="107" t="s">
        <v>50</v>
      </c>
      <c r="AO13" s="107" t="s">
        <v>51</v>
      </c>
      <c r="AP13" s="334"/>
      <c r="AQ13" s="334"/>
      <c r="AR13" s="334"/>
      <c r="AS13" s="108" t="s">
        <v>31</v>
      </c>
      <c r="AT13" s="108" t="s">
        <v>50</v>
      </c>
      <c r="AU13" s="108" t="s">
        <v>51</v>
      </c>
      <c r="AV13" s="315"/>
      <c r="AW13" s="315"/>
      <c r="AX13" s="315"/>
      <c r="AY13" s="109" t="s">
        <v>31</v>
      </c>
      <c r="AZ13" s="109" t="s">
        <v>50</v>
      </c>
      <c r="BA13" s="109" t="s">
        <v>51</v>
      </c>
      <c r="BB13" s="354"/>
      <c r="BC13" s="110" t="s">
        <v>52</v>
      </c>
      <c r="BD13" s="356"/>
    </row>
    <row r="14" spans="1:56" ht="15" thickBot="1">
      <c r="A14" s="52"/>
      <c r="B14" s="53"/>
      <c r="C14" s="357"/>
      <c r="D14" s="93" t="s">
        <v>53</v>
      </c>
      <c r="E14" s="97"/>
      <c r="F14" s="54" t="s">
        <v>53</v>
      </c>
      <c r="G14" s="55" t="s">
        <v>53</v>
      </c>
      <c r="H14" s="55" t="s">
        <v>53</v>
      </c>
      <c r="I14" s="55" t="s">
        <v>53</v>
      </c>
      <c r="J14" s="55" t="s">
        <v>53</v>
      </c>
      <c r="K14" s="55" t="s">
        <v>53</v>
      </c>
      <c r="L14" s="94" t="s">
        <v>53</v>
      </c>
      <c r="M14" s="94" t="s">
        <v>53</v>
      </c>
      <c r="N14" s="94" t="s">
        <v>53</v>
      </c>
      <c r="O14" s="94" t="s">
        <v>53</v>
      </c>
      <c r="P14" s="55" t="s">
        <v>53</v>
      </c>
      <c r="Q14" s="55" t="s">
        <v>53</v>
      </c>
      <c r="R14" s="55" t="s">
        <v>53</v>
      </c>
      <c r="S14" s="55" t="s">
        <v>53</v>
      </c>
      <c r="T14" s="55"/>
      <c r="U14" s="55"/>
      <c r="V14" s="56" t="s">
        <v>54</v>
      </c>
      <c r="W14" s="56" t="s">
        <v>53</v>
      </c>
      <c r="X14" s="56" t="s">
        <v>55</v>
      </c>
      <c r="Y14" s="56" t="s">
        <v>56</v>
      </c>
      <c r="Z14" s="56" t="s">
        <v>53</v>
      </c>
      <c r="AA14" s="236" t="s">
        <v>53</v>
      </c>
      <c r="AB14" s="236" t="s">
        <v>53</v>
      </c>
      <c r="AC14" s="236"/>
      <c r="AD14" s="237" t="s">
        <v>53</v>
      </c>
      <c r="AE14" s="236" t="s">
        <v>53</v>
      </c>
      <c r="AF14" s="236" t="s">
        <v>53</v>
      </c>
      <c r="AG14" s="56" t="s">
        <v>53</v>
      </c>
      <c r="AH14" s="56" t="s">
        <v>53</v>
      </c>
      <c r="AI14" s="56" t="s">
        <v>53</v>
      </c>
      <c r="AJ14" s="56" t="s">
        <v>53</v>
      </c>
      <c r="AK14" s="56" t="s">
        <v>53</v>
      </c>
      <c r="AL14" s="56" t="s">
        <v>53</v>
      </c>
      <c r="AM14" s="57" t="s">
        <v>53</v>
      </c>
      <c r="AN14" s="57" t="s">
        <v>53</v>
      </c>
      <c r="AO14" s="57" t="s">
        <v>53</v>
      </c>
      <c r="AP14" s="57"/>
      <c r="AQ14" s="57" t="s">
        <v>53</v>
      </c>
      <c r="AR14" s="57" t="s">
        <v>53</v>
      </c>
      <c r="AS14" s="58" t="s">
        <v>53</v>
      </c>
      <c r="AT14" s="58" t="s">
        <v>53</v>
      </c>
      <c r="AU14" s="58" t="s">
        <v>53</v>
      </c>
      <c r="AV14" s="58" t="s">
        <v>53</v>
      </c>
      <c r="AW14" s="58" t="s">
        <v>53</v>
      </c>
      <c r="AX14" s="58" t="s">
        <v>53</v>
      </c>
      <c r="AY14" s="59" t="s">
        <v>53</v>
      </c>
      <c r="AZ14" s="59"/>
      <c r="BA14" s="59" t="s">
        <v>53</v>
      </c>
      <c r="BB14" s="59" t="s">
        <v>53</v>
      </c>
      <c r="BC14" s="91"/>
      <c r="BD14" s="60" t="s">
        <v>53</v>
      </c>
    </row>
    <row r="15" spans="1:56" ht="269.25" customHeight="1">
      <c r="A15" s="61">
        <v>1</v>
      </c>
      <c r="B15" s="182" t="s">
        <v>57</v>
      </c>
      <c r="C15" s="178" t="s">
        <v>58</v>
      </c>
      <c r="D15" s="126" t="s">
        <v>59</v>
      </c>
      <c r="E15" s="122">
        <v>0.03</v>
      </c>
      <c r="F15" s="63" t="s">
        <v>60</v>
      </c>
      <c r="G15" s="70" t="s">
        <v>61</v>
      </c>
      <c r="H15" s="70" t="s">
        <v>62</v>
      </c>
      <c r="I15" s="70" t="s">
        <v>63</v>
      </c>
      <c r="J15" s="63" t="s">
        <v>64</v>
      </c>
      <c r="K15" s="63" t="s">
        <v>65</v>
      </c>
      <c r="L15" s="116">
        <v>0.1</v>
      </c>
      <c r="M15" s="116">
        <v>0.2</v>
      </c>
      <c r="N15" s="116">
        <v>0.5</v>
      </c>
      <c r="O15" s="116">
        <v>0.95</v>
      </c>
      <c r="P15" s="116">
        <v>0.95</v>
      </c>
      <c r="Q15" s="63" t="s">
        <v>66</v>
      </c>
      <c r="R15" s="63" t="s">
        <v>67</v>
      </c>
      <c r="S15" s="63" t="s">
        <v>68</v>
      </c>
      <c r="T15" s="64" t="s">
        <v>69</v>
      </c>
      <c r="U15" s="64"/>
      <c r="V15" s="65"/>
      <c r="W15" s="65"/>
      <c r="X15" s="65"/>
      <c r="Y15" s="125"/>
      <c r="Z15" s="67"/>
      <c r="AA15" s="124" t="str">
        <f>$G$15</f>
        <v>Porcentaje de Ejecución del Plan de Acción del Consejo Local de Gobierno</v>
      </c>
      <c r="AB15" s="120">
        <f>L15</f>
        <v>0.1</v>
      </c>
      <c r="AC15" s="120">
        <v>0.1</v>
      </c>
      <c r="AD15" s="123">
        <f>AC15/AB15</f>
        <v>1</v>
      </c>
      <c r="AE15" s="119" t="s">
        <v>70</v>
      </c>
      <c r="AF15" s="124" t="s">
        <v>71</v>
      </c>
      <c r="AG15" s="137" t="str">
        <f>$G$15</f>
        <v>Porcentaje de Ejecución del Plan de Acción del Consejo Local de Gobierno</v>
      </c>
      <c r="AH15" s="138">
        <f>M15</f>
        <v>0.2</v>
      </c>
      <c r="AI15" s="245">
        <v>0.2</v>
      </c>
      <c r="AJ15" s="271">
        <v>1</v>
      </c>
      <c r="AK15" s="246" t="s">
        <v>445</v>
      </c>
      <c r="AL15" s="246" t="s">
        <v>71</v>
      </c>
      <c r="AM15" s="137" t="str">
        <f>$G$15</f>
        <v>Porcentaje de Ejecución del Plan de Acción del Consejo Local de Gobierno</v>
      </c>
      <c r="AN15" s="138">
        <f>N15</f>
        <v>0.5</v>
      </c>
      <c r="AO15" s="89">
        <v>50</v>
      </c>
      <c r="AP15" s="139">
        <f>AO15/AN15</f>
        <v>100</v>
      </c>
      <c r="AQ15" s="246" t="s">
        <v>495</v>
      </c>
      <c r="AR15" s="284" t="s">
        <v>520</v>
      </c>
      <c r="AS15" s="137" t="str">
        <f>$G$15</f>
        <v>Porcentaje de Ejecución del Plan de Acción del Consejo Local de Gobierno</v>
      </c>
      <c r="AT15" s="138">
        <f>O15</f>
        <v>0.95</v>
      </c>
      <c r="AU15" s="89"/>
      <c r="AV15" s="139">
        <f>AU15/AT15</f>
        <v>0</v>
      </c>
      <c r="AW15" s="72"/>
      <c r="AX15" s="65"/>
      <c r="AY15" s="137" t="str">
        <f>$G$15</f>
        <v>Porcentaje de Ejecución del Plan de Acción del Consejo Local de Gobierno</v>
      </c>
      <c r="AZ15" s="138">
        <f>P15</f>
        <v>0.95</v>
      </c>
      <c r="BA15" s="89"/>
      <c r="BB15" s="139">
        <f>BA15/AZ15</f>
        <v>0</v>
      </c>
      <c r="BC15" s="139">
        <f>BB15*E15</f>
        <v>0</v>
      </c>
      <c r="BD15" s="72"/>
    </row>
    <row r="16" spans="1:56" ht="117.75" customHeight="1">
      <c r="A16" s="62">
        <v>2</v>
      </c>
      <c r="B16" s="183"/>
      <c r="C16" s="179"/>
      <c r="D16" s="140" t="s">
        <v>72</v>
      </c>
      <c r="E16" s="141">
        <v>0.05</v>
      </c>
      <c r="F16" s="63" t="s">
        <v>73</v>
      </c>
      <c r="G16" s="71" t="s">
        <v>74</v>
      </c>
      <c r="H16" s="71" t="s">
        <v>75</v>
      </c>
      <c r="I16" s="63" t="s">
        <v>76</v>
      </c>
      <c r="J16" s="63" t="s">
        <v>77</v>
      </c>
      <c r="K16" s="63" t="s">
        <v>78</v>
      </c>
      <c r="L16" s="116">
        <v>0.4</v>
      </c>
      <c r="M16" s="114"/>
      <c r="N16" s="114"/>
      <c r="O16" s="114"/>
      <c r="P16" s="116">
        <v>0.4</v>
      </c>
      <c r="Q16" s="63" t="s">
        <v>66</v>
      </c>
      <c r="R16" s="63" t="s">
        <v>79</v>
      </c>
      <c r="S16" s="63" t="s">
        <v>80</v>
      </c>
      <c r="T16" s="64" t="s">
        <v>81</v>
      </c>
      <c r="U16" s="64"/>
      <c r="V16" s="65"/>
      <c r="W16" s="65"/>
      <c r="X16" s="65"/>
      <c r="Y16" s="66"/>
      <c r="Z16" s="67"/>
      <c r="AA16" s="124" t="str">
        <f>$G$16</f>
        <v>Porcentaje de Participación de los Ciudadanos en la Audiencia de Rendición de Cuentas</v>
      </c>
      <c r="AB16" s="120">
        <f>L16</f>
        <v>0.4</v>
      </c>
      <c r="AC16" s="142" t="s">
        <v>82</v>
      </c>
      <c r="AD16" s="143"/>
      <c r="AE16" s="119" t="s">
        <v>83</v>
      </c>
      <c r="AF16" s="119" t="s">
        <v>84</v>
      </c>
      <c r="AG16" s="137" t="str">
        <f>$G$16</f>
        <v>Porcentaje de Participación de los Ciudadanos en la Audiencia de Rendición de Cuentas</v>
      </c>
      <c r="AH16" s="138">
        <v>0.4</v>
      </c>
      <c r="AI16" s="245">
        <v>0.13</v>
      </c>
      <c r="AJ16" s="272">
        <f>AI16/AH16</f>
        <v>0.325</v>
      </c>
      <c r="AK16" s="246" t="s">
        <v>432</v>
      </c>
      <c r="AL16" s="246" t="s">
        <v>433</v>
      </c>
      <c r="AM16" s="137" t="str">
        <f>$G$16</f>
        <v>Porcentaje de Participación de los Ciudadanos en la Audiencia de Rendición de Cuentas</v>
      </c>
      <c r="AN16" s="138">
        <f aca="true" t="shared" si="0" ref="AN16:AN58">N16</f>
        <v>0</v>
      </c>
      <c r="AO16" s="89"/>
      <c r="AP16" s="139" t="e">
        <f>AO16/AN16</f>
        <v>#DIV/0!</v>
      </c>
      <c r="AQ16" s="282" t="s">
        <v>496</v>
      </c>
      <c r="AR16" s="65"/>
      <c r="AS16" s="137" t="str">
        <f>$G$16</f>
        <v>Porcentaje de Participación de los Ciudadanos en la Audiencia de Rendición de Cuentas</v>
      </c>
      <c r="AT16" s="138">
        <f aca="true" t="shared" si="1" ref="AT16:AT58">O16</f>
        <v>0</v>
      </c>
      <c r="AU16" s="89"/>
      <c r="AV16" s="139" t="e">
        <f>AU16/AT16</f>
        <v>#DIV/0!</v>
      </c>
      <c r="AW16" s="72"/>
      <c r="AX16" s="65"/>
      <c r="AY16" s="137" t="str">
        <f>$G$16</f>
        <v>Porcentaje de Participación de los Ciudadanos en la Audiencia de Rendición de Cuentas</v>
      </c>
      <c r="AZ16" s="138">
        <f aca="true" t="shared" si="2" ref="AZ16:AZ58">P16</f>
        <v>0.4</v>
      </c>
      <c r="BA16" s="89"/>
      <c r="BB16" s="139">
        <f>BA16/AZ16</f>
        <v>0</v>
      </c>
      <c r="BC16" s="139">
        <f aca="true" t="shared" si="3" ref="BC16:BC58">BB16*E16</f>
        <v>0</v>
      </c>
      <c r="BD16" s="72"/>
    </row>
    <row r="17" spans="1:56" ht="123.75" customHeight="1">
      <c r="A17" s="62">
        <v>3</v>
      </c>
      <c r="B17" s="183"/>
      <c r="C17" s="179"/>
      <c r="D17" s="144" t="s">
        <v>85</v>
      </c>
      <c r="E17" s="122">
        <v>0.09</v>
      </c>
      <c r="F17" s="63" t="s">
        <v>73</v>
      </c>
      <c r="G17" s="71" t="s">
        <v>86</v>
      </c>
      <c r="H17" s="145" t="s">
        <v>87</v>
      </c>
      <c r="I17" s="63" t="s">
        <v>88</v>
      </c>
      <c r="J17" s="63" t="s">
        <v>77</v>
      </c>
      <c r="K17" s="63" t="s">
        <v>89</v>
      </c>
      <c r="L17" s="116">
        <v>0.05</v>
      </c>
      <c r="M17" s="116">
        <v>0.1</v>
      </c>
      <c r="N17" s="116">
        <v>0.1</v>
      </c>
      <c r="O17" s="116">
        <v>0.15</v>
      </c>
      <c r="P17" s="116">
        <v>0.4</v>
      </c>
      <c r="Q17" s="63" t="s">
        <v>90</v>
      </c>
      <c r="R17" s="63" t="s">
        <v>91</v>
      </c>
      <c r="S17" s="63" t="s">
        <v>80</v>
      </c>
      <c r="T17" s="64" t="s">
        <v>92</v>
      </c>
      <c r="U17" s="64"/>
      <c r="V17" s="65"/>
      <c r="W17" s="65"/>
      <c r="X17" s="65"/>
      <c r="Y17" s="66"/>
      <c r="Z17" s="67"/>
      <c r="AA17" s="124" t="str">
        <f>$G$17</f>
        <v>Porcentaje de Avance en el Cumplimiento Fisico del Plan de Desarrollo Local</v>
      </c>
      <c r="AB17" s="120">
        <f>L17</f>
        <v>0.05</v>
      </c>
      <c r="AC17" s="146">
        <v>0.0164</v>
      </c>
      <c r="AD17" s="123">
        <f>AC17/AB17</f>
        <v>0.328</v>
      </c>
      <c r="AE17" s="119" t="s">
        <v>93</v>
      </c>
      <c r="AF17" s="119" t="s">
        <v>94</v>
      </c>
      <c r="AG17" s="137" t="str">
        <f>$G$17</f>
        <v>Porcentaje de Avance en el Cumplimiento Fisico del Plan de Desarrollo Local</v>
      </c>
      <c r="AH17" s="138">
        <f aca="true" t="shared" si="4" ref="AH17:AH58">M17</f>
        <v>0.1</v>
      </c>
      <c r="AI17" s="89">
        <v>4.9</v>
      </c>
      <c r="AJ17" s="271">
        <v>0.49</v>
      </c>
      <c r="AK17" s="246" t="s">
        <v>434</v>
      </c>
      <c r="AL17" s="246" t="s">
        <v>435</v>
      </c>
      <c r="AM17" s="137" t="str">
        <f>$G$17</f>
        <v>Porcentaje de Avance en el Cumplimiento Fisico del Plan de Desarrollo Local</v>
      </c>
      <c r="AN17" s="138">
        <f t="shared" si="0"/>
        <v>0.1</v>
      </c>
      <c r="AO17" s="89">
        <v>3.3</v>
      </c>
      <c r="AP17" s="139">
        <f>AO17/AN17</f>
        <v>32.99999999999999</v>
      </c>
      <c r="AQ17" s="65" t="s">
        <v>488</v>
      </c>
      <c r="AR17" s="65" t="s">
        <v>511</v>
      </c>
      <c r="AS17" s="137" t="str">
        <f>$G$17</f>
        <v>Porcentaje de Avance en el Cumplimiento Fisico del Plan de Desarrollo Local</v>
      </c>
      <c r="AT17" s="138">
        <f t="shared" si="1"/>
        <v>0.15</v>
      </c>
      <c r="AU17" s="89"/>
      <c r="AV17" s="139">
        <f>AU17/AT17</f>
        <v>0</v>
      </c>
      <c r="AW17" s="72"/>
      <c r="AX17" s="65"/>
      <c r="AY17" s="137" t="str">
        <f>$G$17</f>
        <v>Porcentaje de Avance en el Cumplimiento Fisico del Plan de Desarrollo Local</v>
      </c>
      <c r="AZ17" s="138">
        <f t="shared" si="2"/>
        <v>0.4</v>
      </c>
      <c r="BA17" s="89"/>
      <c r="BB17" s="139">
        <f>BA17/AZ17</f>
        <v>0</v>
      </c>
      <c r="BC17" s="139">
        <f t="shared" si="3"/>
        <v>0</v>
      </c>
      <c r="BD17" s="72"/>
    </row>
    <row r="18" spans="1:56" ht="77.25" customHeight="1" thickBot="1">
      <c r="A18" s="68"/>
      <c r="B18" s="183"/>
      <c r="C18" s="185"/>
      <c r="D18" s="147" t="s">
        <v>95</v>
      </c>
      <c r="E18" s="122">
        <v>0.17</v>
      </c>
      <c r="F18" s="63"/>
      <c r="G18" s="71"/>
      <c r="H18" s="145"/>
      <c r="I18" s="63"/>
      <c r="J18" s="63"/>
      <c r="K18" s="63"/>
      <c r="L18" s="116"/>
      <c r="M18" s="116"/>
      <c r="N18" s="116"/>
      <c r="O18" s="116"/>
      <c r="P18" s="116"/>
      <c r="Q18" s="63"/>
      <c r="R18" s="63"/>
      <c r="S18" s="64"/>
      <c r="T18" s="64"/>
      <c r="U18" s="64"/>
      <c r="V18" s="65"/>
      <c r="W18" s="65"/>
      <c r="X18" s="65"/>
      <c r="Y18" s="66"/>
      <c r="Z18" s="67"/>
      <c r="AA18" s="124"/>
      <c r="AB18" s="120"/>
      <c r="AC18" s="142"/>
      <c r="AD18" s="143"/>
      <c r="AE18" s="119"/>
      <c r="AF18" s="119"/>
      <c r="AG18" s="137"/>
      <c r="AH18" s="138"/>
      <c r="AI18" s="89"/>
      <c r="AJ18" s="139"/>
      <c r="AK18" s="246"/>
      <c r="AL18" s="246"/>
      <c r="AM18" s="137"/>
      <c r="AN18" s="138"/>
      <c r="AO18" s="89"/>
      <c r="AP18" s="139"/>
      <c r="AQ18" s="65"/>
      <c r="AR18" s="65"/>
      <c r="AS18" s="137"/>
      <c r="AT18" s="138"/>
      <c r="AU18" s="89"/>
      <c r="AV18" s="139"/>
      <c r="AW18" s="72"/>
      <c r="AX18" s="65"/>
      <c r="AY18" s="137"/>
      <c r="AZ18" s="138"/>
      <c r="BA18" s="89"/>
      <c r="BB18" s="139"/>
      <c r="BC18" s="139"/>
      <c r="BD18" s="72"/>
    </row>
    <row r="19" spans="1:56" ht="219" customHeight="1">
      <c r="A19" s="61">
        <v>4</v>
      </c>
      <c r="B19" s="183"/>
      <c r="C19" s="186" t="s">
        <v>96</v>
      </c>
      <c r="D19" s="69" t="s">
        <v>97</v>
      </c>
      <c r="E19" s="141">
        <v>0.04</v>
      </c>
      <c r="F19" s="63" t="s">
        <v>60</v>
      </c>
      <c r="G19" s="144" t="s">
        <v>98</v>
      </c>
      <c r="H19" s="144" t="s">
        <v>99</v>
      </c>
      <c r="I19" s="63" t="s">
        <v>100</v>
      </c>
      <c r="J19" s="63" t="s">
        <v>101</v>
      </c>
      <c r="K19" s="63" t="s">
        <v>102</v>
      </c>
      <c r="L19" s="116">
        <v>1</v>
      </c>
      <c r="M19" s="116">
        <v>1</v>
      </c>
      <c r="N19" s="116">
        <v>1</v>
      </c>
      <c r="O19" s="116">
        <v>1</v>
      </c>
      <c r="P19" s="116">
        <v>1</v>
      </c>
      <c r="Q19" s="63" t="s">
        <v>66</v>
      </c>
      <c r="R19" s="63" t="s">
        <v>103</v>
      </c>
      <c r="S19" s="64" t="s">
        <v>104</v>
      </c>
      <c r="T19" s="64" t="s">
        <v>105</v>
      </c>
      <c r="U19" s="64"/>
      <c r="V19" s="65"/>
      <c r="W19" s="65"/>
      <c r="X19" s="65"/>
      <c r="Y19" s="66"/>
      <c r="Z19" s="67"/>
      <c r="AA19" s="124" t="str">
        <f>$G$19</f>
        <v>Porcentaje de Respuestas Oportunas de los ejercicios de control politico, derechos de petición y/o solicitudes de información que realice el Concejo de Bogota D.C y el Congreso de la República </v>
      </c>
      <c r="AB19" s="120">
        <f>L19</f>
        <v>1</v>
      </c>
      <c r="AC19" s="120">
        <f>M19</f>
        <v>1</v>
      </c>
      <c r="AD19" s="123">
        <f>AC19/AB19</f>
        <v>1</v>
      </c>
      <c r="AE19" s="119" t="s">
        <v>106</v>
      </c>
      <c r="AF19" s="238" t="s">
        <v>107</v>
      </c>
      <c r="AG19" s="137" t="str">
        <f>$G$19</f>
        <v>Porcentaje de Respuestas Oportunas de los ejercicios de control politico, derechos de petición y/o solicitudes de información que realice el Concejo de Bogota D.C y el Congreso de la República </v>
      </c>
      <c r="AH19" s="138">
        <f t="shared" si="4"/>
        <v>1</v>
      </c>
      <c r="AI19" s="245">
        <v>1</v>
      </c>
      <c r="AJ19" s="271">
        <v>1</v>
      </c>
      <c r="AK19" s="246" t="s">
        <v>430</v>
      </c>
      <c r="AL19" s="246" t="s">
        <v>431</v>
      </c>
      <c r="AM19" s="137" t="str">
        <f>$G$19</f>
        <v>Porcentaje de Respuestas Oportunas de los ejercicios de control politico, derechos de petición y/o solicitudes de información que realice el Concejo de Bogota D.C y el Congreso de la República </v>
      </c>
      <c r="AN19" s="138">
        <f t="shared" si="0"/>
        <v>1</v>
      </c>
      <c r="AO19" s="89">
        <v>100</v>
      </c>
      <c r="AP19" s="139">
        <f>AO19/AN19</f>
        <v>100</v>
      </c>
      <c r="AQ19" s="246" t="s">
        <v>430</v>
      </c>
      <c r="AR19" s="246" t="s">
        <v>431</v>
      </c>
      <c r="AS19" s="137" t="str">
        <f>$G$19</f>
        <v>Porcentaje de Respuestas Oportunas de los ejercicios de control politico, derechos de petición y/o solicitudes de información que realice el Concejo de Bogota D.C y el Congreso de la República </v>
      </c>
      <c r="AT19" s="138">
        <f t="shared" si="1"/>
        <v>1</v>
      </c>
      <c r="AU19" s="89"/>
      <c r="AV19" s="139">
        <f>AU19/AT19</f>
        <v>0</v>
      </c>
      <c r="AW19" s="72"/>
      <c r="AX19" s="65"/>
      <c r="AY19" s="137" t="str">
        <f>$G$19</f>
        <v>Porcentaje de Respuestas Oportunas de los ejercicios de control politico, derechos de petición y/o solicitudes de información que realice el Concejo de Bogota D.C y el Congreso de la República </v>
      </c>
      <c r="AZ19" s="138">
        <f t="shared" si="2"/>
        <v>1</v>
      </c>
      <c r="BA19" s="89"/>
      <c r="BB19" s="139">
        <f>BA19/AZ19</f>
        <v>0</v>
      </c>
      <c r="BC19" s="139">
        <f t="shared" si="3"/>
        <v>0</v>
      </c>
      <c r="BD19" s="72"/>
    </row>
    <row r="20" spans="1:56" ht="122.25" customHeight="1" thickBot="1">
      <c r="A20" s="68"/>
      <c r="B20" s="183"/>
      <c r="C20" s="187"/>
      <c r="D20" s="147" t="s">
        <v>95</v>
      </c>
      <c r="E20" s="141">
        <v>0.04</v>
      </c>
      <c r="F20" s="63"/>
      <c r="G20" s="71"/>
      <c r="H20" s="144"/>
      <c r="I20" s="63"/>
      <c r="J20" s="63"/>
      <c r="K20" s="63"/>
      <c r="L20" s="148"/>
      <c r="M20" s="148"/>
      <c r="N20" s="148"/>
      <c r="O20" s="116"/>
      <c r="P20" s="149"/>
      <c r="Q20" s="63"/>
      <c r="R20" s="63"/>
      <c r="S20" s="150"/>
      <c r="T20" s="150"/>
      <c r="U20" s="64"/>
      <c r="V20" s="65"/>
      <c r="W20" s="65"/>
      <c r="X20" s="65"/>
      <c r="Y20" s="66"/>
      <c r="Z20" s="67"/>
      <c r="AA20" s="124"/>
      <c r="AB20" s="120"/>
      <c r="AC20" s="142"/>
      <c r="AD20" s="143"/>
      <c r="AE20" s="119"/>
      <c r="AF20" s="119"/>
      <c r="AG20" s="137"/>
      <c r="AH20" s="138"/>
      <c r="AI20" s="89"/>
      <c r="AJ20" s="139"/>
      <c r="AK20" s="246"/>
      <c r="AL20" s="246"/>
      <c r="AM20" s="137"/>
      <c r="AN20" s="138"/>
      <c r="AO20" s="89"/>
      <c r="AP20" s="139"/>
      <c r="AQ20" s="65"/>
      <c r="AR20" s="65"/>
      <c r="AS20" s="137"/>
      <c r="AT20" s="138"/>
      <c r="AU20" s="89"/>
      <c r="AV20" s="139"/>
      <c r="AW20" s="72"/>
      <c r="AX20" s="65"/>
      <c r="AY20" s="137"/>
      <c r="AZ20" s="138"/>
      <c r="BA20" s="89"/>
      <c r="BB20" s="139"/>
      <c r="BC20" s="139"/>
      <c r="BD20" s="72"/>
    </row>
    <row r="21" spans="1:56" ht="121.5" customHeight="1">
      <c r="A21" s="61">
        <v>5</v>
      </c>
      <c r="B21" s="183"/>
      <c r="C21" s="188" t="s">
        <v>108</v>
      </c>
      <c r="D21" s="69" t="s">
        <v>109</v>
      </c>
      <c r="E21" s="141">
        <v>0.03</v>
      </c>
      <c r="F21" s="63" t="s">
        <v>60</v>
      </c>
      <c r="G21" s="70" t="s">
        <v>110</v>
      </c>
      <c r="H21" s="144" t="s">
        <v>111</v>
      </c>
      <c r="I21" s="63" t="s">
        <v>112</v>
      </c>
      <c r="J21" s="63" t="s">
        <v>77</v>
      </c>
      <c r="K21" s="63" t="s">
        <v>113</v>
      </c>
      <c r="L21" s="116"/>
      <c r="M21" s="115">
        <v>1</v>
      </c>
      <c r="N21" s="116"/>
      <c r="O21" s="116"/>
      <c r="P21" s="151">
        <v>1</v>
      </c>
      <c r="Q21" s="63" t="s">
        <v>66</v>
      </c>
      <c r="R21" s="63" t="s">
        <v>114</v>
      </c>
      <c r="S21" s="63" t="s">
        <v>115</v>
      </c>
      <c r="T21" s="63" t="s">
        <v>116</v>
      </c>
      <c r="U21" s="64"/>
      <c r="V21" s="65"/>
      <c r="W21" s="65"/>
      <c r="X21" s="65"/>
      <c r="Y21" s="66"/>
      <c r="Z21" s="67"/>
      <c r="AA21" s="124" t="str">
        <f>$G$21</f>
        <v>Plan de Comunicaciones Formulado e Implementado</v>
      </c>
      <c r="AB21" s="142">
        <f>L21</f>
        <v>0</v>
      </c>
      <c r="AC21" s="142">
        <v>0</v>
      </c>
      <c r="AD21" s="143"/>
      <c r="AE21" s="131" t="s">
        <v>117</v>
      </c>
      <c r="AF21" s="239" t="s">
        <v>118</v>
      </c>
      <c r="AG21" s="137" t="str">
        <f>$G$21</f>
        <v>Plan de Comunicaciones Formulado e Implementado</v>
      </c>
      <c r="AH21" s="152">
        <f t="shared" si="4"/>
        <v>1</v>
      </c>
      <c r="AI21" s="89">
        <v>0</v>
      </c>
      <c r="AJ21" s="139">
        <f>AI21/AH21</f>
        <v>0</v>
      </c>
      <c r="AK21" s="269" t="s">
        <v>455</v>
      </c>
      <c r="AL21" s="261" t="s">
        <v>457</v>
      </c>
      <c r="AM21" s="250" t="str">
        <f>$G$21</f>
        <v>Plan de Comunicaciones Formulado e Implementado</v>
      </c>
      <c r="AN21" s="152">
        <f t="shared" si="0"/>
        <v>0</v>
      </c>
      <c r="AO21" s="89">
        <v>1</v>
      </c>
      <c r="AP21" s="139" t="e">
        <f>AO21/AN21</f>
        <v>#DIV/0!</v>
      </c>
      <c r="AQ21" s="65" t="s">
        <v>481</v>
      </c>
      <c r="AR21" s="65" t="s">
        <v>482</v>
      </c>
      <c r="AS21" s="137" t="str">
        <f>$G$21</f>
        <v>Plan de Comunicaciones Formulado e Implementado</v>
      </c>
      <c r="AT21" s="152">
        <f t="shared" si="1"/>
        <v>0</v>
      </c>
      <c r="AU21" s="89"/>
      <c r="AV21" s="139" t="e">
        <f>AU21/AT21</f>
        <v>#DIV/0!</v>
      </c>
      <c r="AW21" s="72"/>
      <c r="AX21" s="65"/>
      <c r="AY21" s="137" t="str">
        <f>$G$21</f>
        <v>Plan de Comunicaciones Formulado e Implementado</v>
      </c>
      <c r="AZ21" s="152">
        <f t="shared" si="2"/>
        <v>1</v>
      </c>
      <c r="BA21" s="89"/>
      <c r="BB21" s="139">
        <f>BA21/AZ21</f>
        <v>0</v>
      </c>
      <c r="BC21" s="139">
        <f t="shared" si="3"/>
        <v>0</v>
      </c>
      <c r="BD21" s="72"/>
    </row>
    <row r="22" spans="1:56" ht="119.25" customHeight="1" thickBot="1">
      <c r="A22" s="62">
        <v>6</v>
      </c>
      <c r="B22" s="183"/>
      <c r="C22" s="189"/>
      <c r="D22" s="69" t="s">
        <v>119</v>
      </c>
      <c r="E22" s="141">
        <v>0.02</v>
      </c>
      <c r="F22" s="63" t="s">
        <v>60</v>
      </c>
      <c r="G22" s="70" t="s">
        <v>120</v>
      </c>
      <c r="H22" s="144" t="s">
        <v>121</v>
      </c>
      <c r="I22" s="63" t="s">
        <v>112</v>
      </c>
      <c r="J22" s="63" t="s">
        <v>77</v>
      </c>
      <c r="K22" s="63" t="s">
        <v>122</v>
      </c>
      <c r="L22" s="115">
        <v>1</v>
      </c>
      <c r="M22" s="115"/>
      <c r="N22" s="115">
        <v>1</v>
      </c>
      <c r="O22" s="115">
        <v>1</v>
      </c>
      <c r="P22" s="151">
        <v>3</v>
      </c>
      <c r="Q22" s="63" t="s">
        <v>66</v>
      </c>
      <c r="R22" s="63" t="s">
        <v>123</v>
      </c>
      <c r="S22" s="63" t="s">
        <v>115</v>
      </c>
      <c r="T22" s="63" t="s">
        <v>116</v>
      </c>
      <c r="U22" s="64"/>
      <c r="V22" s="65"/>
      <c r="W22" s="65"/>
      <c r="X22" s="65"/>
      <c r="Y22" s="66"/>
      <c r="Z22" s="67"/>
      <c r="AA22" s="124" t="str">
        <f>$G$22</f>
        <v>Campañas Externas Realizadas</v>
      </c>
      <c r="AB22" s="142">
        <f>L22</f>
        <v>1</v>
      </c>
      <c r="AC22" s="142">
        <v>1</v>
      </c>
      <c r="AD22" s="123">
        <f>AC22/AB22</f>
        <v>1</v>
      </c>
      <c r="AE22" s="119" t="s">
        <v>124</v>
      </c>
      <c r="AF22" s="239" t="s">
        <v>125</v>
      </c>
      <c r="AG22" s="137" t="str">
        <f>$G$22</f>
        <v>Campañas Externas Realizadas</v>
      </c>
      <c r="AH22" s="152">
        <f t="shared" si="4"/>
        <v>0</v>
      </c>
      <c r="AI22" s="89">
        <v>1</v>
      </c>
      <c r="AJ22" s="273" t="s">
        <v>470</v>
      </c>
      <c r="AK22" s="246" t="s">
        <v>449</v>
      </c>
      <c r="AL22" s="244" t="s">
        <v>436</v>
      </c>
      <c r="AM22" s="137" t="str">
        <f>$G$22</f>
        <v>Campañas Externas Realizadas</v>
      </c>
      <c r="AN22" s="152">
        <f t="shared" si="0"/>
        <v>1</v>
      </c>
      <c r="AO22" s="89">
        <v>1</v>
      </c>
      <c r="AP22" s="139">
        <f>AO22/AN22</f>
        <v>1</v>
      </c>
      <c r="AQ22" s="65" t="s">
        <v>477</v>
      </c>
      <c r="AR22" s="65" t="s">
        <v>478</v>
      </c>
      <c r="AS22" s="137" t="str">
        <f>$G$22</f>
        <v>Campañas Externas Realizadas</v>
      </c>
      <c r="AT22" s="152">
        <f t="shared" si="1"/>
        <v>1</v>
      </c>
      <c r="AU22" s="89"/>
      <c r="AV22" s="139">
        <f>AU22/AT22</f>
        <v>0</v>
      </c>
      <c r="AW22" s="72"/>
      <c r="AX22" s="65"/>
      <c r="AY22" s="137" t="str">
        <f>$G$22</f>
        <v>Campañas Externas Realizadas</v>
      </c>
      <c r="AZ22" s="152">
        <f t="shared" si="2"/>
        <v>3</v>
      </c>
      <c r="BA22" s="89"/>
      <c r="BB22" s="139">
        <f>BA22/AZ22</f>
        <v>0</v>
      </c>
      <c r="BC22" s="139">
        <f t="shared" si="3"/>
        <v>0</v>
      </c>
      <c r="BD22" s="72"/>
    </row>
    <row r="23" spans="1:56" ht="117.75" customHeight="1">
      <c r="A23" s="61">
        <v>7</v>
      </c>
      <c r="B23" s="183"/>
      <c r="C23" s="189"/>
      <c r="D23" s="69" t="s">
        <v>126</v>
      </c>
      <c r="E23" s="141">
        <v>0.02</v>
      </c>
      <c r="F23" s="63" t="s">
        <v>60</v>
      </c>
      <c r="G23" s="70" t="s">
        <v>127</v>
      </c>
      <c r="H23" s="144" t="s">
        <v>128</v>
      </c>
      <c r="I23" s="63" t="s">
        <v>112</v>
      </c>
      <c r="J23" s="63" t="s">
        <v>77</v>
      </c>
      <c r="K23" s="63" t="s">
        <v>129</v>
      </c>
      <c r="L23" s="115">
        <v>1</v>
      </c>
      <c r="M23" s="115">
        <v>2</v>
      </c>
      <c r="N23" s="115">
        <v>3</v>
      </c>
      <c r="O23" s="115">
        <v>3</v>
      </c>
      <c r="P23" s="151">
        <v>9</v>
      </c>
      <c r="Q23" s="63" t="s">
        <v>66</v>
      </c>
      <c r="R23" s="63" t="s">
        <v>114</v>
      </c>
      <c r="S23" s="63" t="s">
        <v>115</v>
      </c>
      <c r="T23" s="63" t="s">
        <v>116</v>
      </c>
      <c r="U23" s="64"/>
      <c r="V23" s="65"/>
      <c r="W23" s="65"/>
      <c r="X23" s="65"/>
      <c r="Y23" s="66"/>
      <c r="Z23" s="67"/>
      <c r="AA23" s="124" t="str">
        <f>$G$23</f>
        <v>Campañas Internas Realizadas</v>
      </c>
      <c r="AB23" s="142">
        <f>L23</f>
        <v>1</v>
      </c>
      <c r="AC23" s="142">
        <v>1</v>
      </c>
      <c r="AD23" s="123">
        <f>AC23/AB23</f>
        <v>1</v>
      </c>
      <c r="AE23" s="153" t="s">
        <v>130</v>
      </c>
      <c r="AF23" s="239" t="s">
        <v>131</v>
      </c>
      <c r="AG23" s="137" t="str">
        <f>$G$23</f>
        <v>Campañas Internas Realizadas</v>
      </c>
      <c r="AH23" s="152">
        <f t="shared" si="4"/>
        <v>2</v>
      </c>
      <c r="AI23" s="89">
        <v>3</v>
      </c>
      <c r="AJ23" s="273">
        <v>1</v>
      </c>
      <c r="AK23" s="246" t="s">
        <v>450</v>
      </c>
      <c r="AL23" s="244" t="s">
        <v>131</v>
      </c>
      <c r="AM23" s="137" t="str">
        <f>$G$23</f>
        <v>Campañas Internas Realizadas</v>
      </c>
      <c r="AN23" s="152">
        <f t="shared" si="0"/>
        <v>3</v>
      </c>
      <c r="AO23" s="89">
        <v>3</v>
      </c>
      <c r="AP23" s="139">
        <f>AO23/AN23</f>
        <v>1</v>
      </c>
      <c r="AQ23" s="65" t="s">
        <v>479</v>
      </c>
      <c r="AR23" s="65" t="s">
        <v>480</v>
      </c>
      <c r="AS23" s="137" t="str">
        <f>$G$23</f>
        <v>Campañas Internas Realizadas</v>
      </c>
      <c r="AT23" s="152">
        <f t="shared" si="1"/>
        <v>3</v>
      </c>
      <c r="AU23" s="89"/>
      <c r="AV23" s="139">
        <f>AU23/AT23</f>
        <v>0</v>
      </c>
      <c r="AW23" s="72"/>
      <c r="AX23" s="65"/>
      <c r="AY23" s="137" t="str">
        <f>$G$23</f>
        <v>Campañas Internas Realizadas</v>
      </c>
      <c r="AZ23" s="152">
        <f t="shared" si="2"/>
        <v>9</v>
      </c>
      <c r="BA23" s="89"/>
      <c r="BB23" s="139">
        <f>BA23/AZ23</f>
        <v>0</v>
      </c>
      <c r="BC23" s="139">
        <f t="shared" si="3"/>
        <v>0</v>
      </c>
      <c r="BD23" s="72"/>
    </row>
    <row r="24" spans="1:56" ht="97.5" customHeight="1" thickBot="1">
      <c r="A24" s="68"/>
      <c r="B24" s="183"/>
      <c r="C24" s="190"/>
      <c r="D24" s="147" t="s">
        <v>95</v>
      </c>
      <c r="E24" s="141">
        <v>0.07</v>
      </c>
      <c r="F24" s="63"/>
      <c r="G24" s="71"/>
      <c r="H24" s="144"/>
      <c r="I24" s="63"/>
      <c r="J24" s="63"/>
      <c r="K24" s="63"/>
      <c r="L24" s="148"/>
      <c r="M24" s="148"/>
      <c r="N24" s="148"/>
      <c r="O24" s="116"/>
      <c r="P24" s="149"/>
      <c r="Q24" s="63"/>
      <c r="R24" s="63"/>
      <c r="S24" s="150"/>
      <c r="T24" s="150"/>
      <c r="U24" s="64"/>
      <c r="V24" s="65"/>
      <c r="W24" s="65"/>
      <c r="X24" s="65"/>
      <c r="Y24" s="66"/>
      <c r="Z24" s="67"/>
      <c r="AA24" s="124"/>
      <c r="AB24" s="120"/>
      <c r="AC24" s="142"/>
      <c r="AD24" s="143"/>
      <c r="AE24" s="119"/>
      <c r="AF24" s="119"/>
      <c r="AG24" s="137"/>
      <c r="AH24" s="138"/>
      <c r="AI24" s="89"/>
      <c r="AJ24" s="249"/>
      <c r="AK24" s="246"/>
      <c r="AL24" s="246"/>
      <c r="AM24" s="137"/>
      <c r="AN24" s="138"/>
      <c r="AO24" s="89"/>
      <c r="AP24" s="139"/>
      <c r="AQ24" s="65"/>
      <c r="AR24" s="65"/>
      <c r="AS24" s="137"/>
      <c r="AT24" s="138"/>
      <c r="AU24" s="89"/>
      <c r="AV24" s="139"/>
      <c r="AW24" s="72"/>
      <c r="AX24" s="65"/>
      <c r="AY24" s="137"/>
      <c r="AZ24" s="138"/>
      <c r="BA24" s="89"/>
      <c r="BB24" s="139"/>
      <c r="BC24" s="139"/>
      <c r="BD24" s="72"/>
    </row>
    <row r="25" spans="1:56" s="202" customFormat="1" ht="93.75" customHeight="1">
      <c r="A25" s="191">
        <v>8</v>
      </c>
      <c r="B25" s="192"/>
      <c r="C25" s="193" t="s">
        <v>132</v>
      </c>
      <c r="D25" s="134" t="s">
        <v>475</v>
      </c>
      <c r="E25" s="194">
        <v>0.01</v>
      </c>
      <c r="F25" s="195" t="s">
        <v>73</v>
      </c>
      <c r="G25" s="196" t="s">
        <v>374</v>
      </c>
      <c r="H25" s="196" t="s">
        <v>375</v>
      </c>
      <c r="I25" s="195">
        <v>757</v>
      </c>
      <c r="J25" s="195" t="s">
        <v>77</v>
      </c>
      <c r="K25" s="195" t="s">
        <v>376</v>
      </c>
      <c r="L25" s="133">
        <v>16</v>
      </c>
      <c r="M25" s="133">
        <v>0</v>
      </c>
      <c r="N25" s="130">
        <v>82</v>
      </c>
      <c r="O25" s="130">
        <v>82</v>
      </c>
      <c r="P25" s="130">
        <f>SUM(L25:O25)</f>
        <v>180</v>
      </c>
      <c r="Q25" s="195" t="s">
        <v>66</v>
      </c>
      <c r="R25" s="131" t="s">
        <v>377</v>
      </c>
      <c r="S25" s="131" t="s">
        <v>378</v>
      </c>
      <c r="T25" s="131" t="s">
        <v>379</v>
      </c>
      <c r="U25" s="131" t="s">
        <v>317</v>
      </c>
      <c r="V25" s="125"/>
      <c r="W25" s="125"/>
      <c r="X25" s="125"/>
      <c r="Y25" s="66"/>
      <c r="Z25" s="197"/>
      <c r="AA25" s="124" t="str">
        <f>$G$25</f>
        <v>Actuaciones de obras anteriores a la ley 1801/2016 archivadas en la vigencia 2018</v>
      </c>
      <c r="AB25" s="142">
        <f>L25</f>
        <v>16</v>
      </c>
      <c r="AC25" s="154">
        <v>16</v>
      </c>
      <c r="AD25" s="155">
        <f aca="true" t="shared" si="5" ref="AD25:AD31">AC25/AB25</f>
        <v>1</v>
      </c>
      <c r="AE25" s="119" t="s">
        <v>380</v>
      </c>
      <c r="AF25" s="119" t="s">
        <v>381</v>
      </c>
      <c r="AG25" s="125" t="str">
        <f>$G$25</f>
        <v>Actuaciones de obras anteriores a la ley 1801/2016 archivadas en la vigencia 2018</v>
      </c>
      <c r="AH25" s="198">
        <f t="shared" si="4"/>
        <v>0</v>
      </c>
      <c r="AI25" s="199"/>
      <c r="AJ25" s="273" t="s">
        <v>470</v>
      </c>
      <c r="AK25" s="247" t="s">
        <v>437</v>
      </c>
      <c r="AL25" s="247"/>
      <c r="AM25" s="125" t="str">
        <f>$G$25</f>
        <v>Actuaciones de obras anteriores a la ley 1801/2016 archivadas en la vigencia 2018</v>
      </c>
      <c r="AN25" s="199">
        <f t="shared" si="0"/>
        <v>82</v>
      </c>
      <c r="AO25" s="199">
        <v>38</v>
      </c>
      <c r="AP25" s="200">
        <f aca="true" t="shared" si="6" ref="AP25:AP32">AO25/AN25</f>
        <v>0.4634146341463415</v>
      </c>
      <c r="AQ25" s="125" t="s">
        <v>489</v>
      </c>
      <c r="AR25" s="125" t="s">
        <v>491</v>
      </c>
      <c r="AS25" s="125" t="str">
        <f>$G$25</f>
        <v>Actuaciones de obras anteriores a la ley 1801/2016 archivadas en la vigencia 2018</v>
      </c>
      <c r="AT25" s="199">
        <f t="shared" si="1"/>
        <v>82</v>
      </c>
      <c r="AU25" s="199"/>
      <c r="AV25" s="200">
        <f aca="true" t="shared" si="7" ref="AV25:AV32">AU25/AT25</f>
        <v>0</v>
      </c>
      <c r="AW25" s="201"/>
      <c r="AX25" s="125"/>
      <c r="AY25" s="125" t="str">
        <f>$G$25</f>
        <v>Actuaciones de obras anteriores a la ley 1801/2016 archivadas en la vigencia 2018</v>
      </c>
      <c r="AZ25" s="198">
        <f t="shared" si="2"/>
        <v>180</v>
      </c>
      <c r="BA25" s="199"/>
      <c r="BB25" s="200">
        <f aca="true" t="shared" si="8" ref="BB25:BB32">BA25/AZ25</f>
        <v>0</v>
      </c>
      <c r="BC25" s="200">
        <f t="shared" si="3"/>
        <v>0</v>
      </c>
      <c r="BD25" s="201"/>
    </row>
    <row r="26" spans="1:56" s="202" customFormat="1" ht="106.5" customHeight="1" thickBot="1">
      <c r="A26" s="203">
        <v>9</v>
      </c>
      <c r="B26" s="192"/>
      <c r="C26" s="193"/>
      <c r="D26" s="134" t="s">
        <v>476</v>
      </c>
      <c r="E26" s="194">
        <v>0.01</v>
      </c>
      <c r="F26" s="195" t="s">
        <v>60</v>
      </c>
      <c r="G26" s="196" t="s">
        <v>382</v>
      </c>
      <c r="H26" s="196" t="s">
        <v>383</v>
      </c>
      <c r="I26" s="195">
        <v>612</v>
      </c>
      <c r="J26" s="195" t="s">
        <v>77</v>
      </c>
      <c r="K26" s="195" t="s">
        <v>376</v>
      </c>
      <c r="L26" s="130">
        <v>31</v>
      </c>
      <c r="M26" s="133">
        <v>0</v>
      </c>
      <c r="N26" s="130">
        <v>22</v>
      </c>
      <c r="O26" s="130">
        <v>23</v>
      </c>
      <c r="P26" s="280">
        <f>SUM(L26:O26)</f>
        <v>76</v>
      </c>
      <c r="Q26" s="195" t="s">
        <v>66</v>
      </c>
      <c r="R26" s="131" t="s">
        <v>377</v>
      </c>
      <c r="S26" s="131" t="s">
        <v>378</v>
      </c>
      <c r="T26" s="131" t="s">
        <v>379</v>
      </c>
      <c r="U26" s="131" t="s">
        <v>317</v>
      </c>
      <c r="V26" s="125"/>
      <c r="W26" s="125"/>
      <c r="X26" s="125"/>
      <c r="Y26" s="66"/>
      <c r="Z26" s="197"/>
      <c r="AA26" s="124" t="str">
        <f>$G$26</f>
        <v>Actuaciones de establecimiento de comercio anteriores a la ley 1801/2016 archivadas en la vigencia 2018</v>
      </c>
      <c r="AB26" s="142">
        <f>L26</f>
        <v>31</v>
      </c>
      <c r="AC26" s="154">
        <v>31</v>
      </c>
      <c r="AD26" s="156">
        <f t="shared" si="5"/>
        <v>1</v>
      </c>
      <c r="AE26" s="119" t="s">
        <v>384</v>
      </c>
      <c r="AF26" s="119" t="s">
        <v>381</v>
      </c>
      <c r="AG26" s="125" t="str">
        <f>$G$26</f>
        <v>Actuaciones de establecimiento de comercio anteriores a la ley 1801/2016 archivadas en la vigencia 2018</v>
      </c>
      <c r="AH26" s="198">
        <f t="shared" si="4"/>
        <v>0</v>
      </c>
      <c r="AI26" s="199"/>
      <c r="AJ26" s="273" t="s">
        <v>470</v>
      </c>
      <c r="AK26" s="247" t="s">
        <v>437</v>
      </c>
      <c r="AL26" s="247"/>
      <c r="AM26" s="125" t="str">
        <f>$G$26</f>
        <v>Actuaciones de establecimiento de comercio anteriores a la ley 1801/2016 archivadas en la vigencia 2018</v>
      </c>
      <c r="AN26" s="199">
        <f t="shared" si="0"/>
        <v>22</v>
      </c>
      <c r="AO26" s="199">
        <v>27</v>
      </c>
      <c r="AP26" s="200">
        <f t="shared" si="6"/>
        <v>1.2272727272727273</v>
      </c>
      <c r="AQ26" s="125" t="s">
        <v>490</v>
      </c>
      <c r="AR26" s="125" t="s">
        <v>491</v>
      </c>
      <c r="AS26" s="125" t="str">
        <f>$G$26</f>
        <v>Actuaciones de establecimiento de comercio anteriores a la ley 1801/2016 archivadas en la vigencia 2018</v>
      </c>
      <c r="AT26" s="199">
        <f t="shared" si="1"/>
        <v>23</v>
      </c>
      <c r="AU26" s="199"/>
      <c r="AV26" s="200">
        <f t="shared" si="7"/>
        <v>0</v>
      </c>
      <c r="AW26" s="201"/>
      <c r="AX26" s="125"/>
      <c r="AY26" s="125" t="str">
        <f>$G$26</f>
        <v>Actuaciones de establecimiento de comercio anteriores a la ley 1801/2016 archivadas en la vigencia 2018</v>
      </c>
      <c r="AZ26" s="198">
        <f t="shared" si="2"/>
        <v>76</v>
      </c>
      <c r="BA26" s="199"/>
      <c r="BB26" s="200">
        <f t="shared" si="8"/>
        <v>0</v>
      </c>
      <c r="BC26" s="200">
        <f t="shared" si="3"/>
        <v>0</v>
      </c>
      <c r="BD26" s="201"/>
    </row>
    <row r="27" spans="1:56" ht="255" customHeight="1">
      <c r="A27" s="61">
        <v>10</v>
      </c>
      <c r="B27" s="183"/>
      <c r="C27" s="177"/>
      <c r="D27" s="144" t="s">
        <v>385</v>
      </c>
      <c r="E27" s="122">
        <v>0.03</v>
      </c>
      <c r="F27" s="63" t="s">
        <v>60</v>
      </c>
      <c r="G27" s="71" t="s">
        <v>134</v>
      </c>
      <c r="H27" s="71" t="s">
        <v>135</v>
      </c>
      <c r="I27" s="63" t="s">
        <v>136</v>
      </c>
      <c r="J27" s="63" t="s">
        <v>77</v>
      </c>
      <c r="K27" s="63" t="s">
        <v>137</v>
      </c>
      <c r="L27" s="115">
        <v>5</v>
      </c>
      <c r="M27" s="115">
        <v>5</v>
      </c>
      <c r="N27" s="115">
        <v>5</v>
      </c>
      <c r="O27" s="115">
        <v>5</v>
      </c>
      <c r="P27" s="115">
        <v>20</v>
      </c>
      <c r="Q27" s="63" t="s">
        <v>66</v>
      </c>
      <c r="R27" s="63" t="s">
        <v>138</v>
      </c>
      <c r="S27" s="63" t="s">
        <v>133</v>
      </c>
      <c r="T27" s="64" t="s">
        <v>139</v>
      </c>
      <c r="U27" s="64"/>
      <c r="V27" s="65"/>
      <c r="W27" s="65"/>
      <c r="X27" s="65"/>
      <c r="Y27" s="66"/>
      <c r="Z27" s="67"/>
      <c r="AA27" s="124" t="str">
        <f>$G$27</f>
        <v>Acciones de Control u Operativos en Materia de Urbanimos Relacionados con la Integridad del Espacio Público Realizados</v>
      </c>
      <c r="AB27" s="142">
        <f aca="true" t="shared" si="9" ref="AB27:AB32">L27</f>
        <v>5</v>
      </c>
      <c r="AC27" s="142">
        <v>4</v>
      </c>
      <c r="AD27" s="156">
        <f t="shared" si="5"/>
        <v>0.8</v>
      </c>
      <c r="AE27" s="124" t="s">
        <v>140</v>
      </c>
      <c r="AF27" s="119" t="s">
        <v>141</v>
      </c>
      <c r="AG27" s="137" t="str">
        <f>$G$27</f>
        <v>Acciones de Control u Operativos en Materia de Urbanimos Relacionados con la Integridad del Espacio Público Realizados</v>
      </c>
      <c r="AH27" s="152">
        <f t="shared" si="4"/>
        <v>5</v>
      </c>
      <c r="AI27" s="89">
        <v>4</v>
      </c>
      <c r="AJ27" s="274">
        <f>AI27/AH27</f>
        <v>0.8</v>
      </c>
      <c r="AK27" s="246" t="s">
        <v>447</v>
      </c>
      <c r="AL27" s="262" t="s">
        <v>456</v>
      </c>
      <c r="AM27" s="137" t="str">
        <f>$G$27</f>
        <v>Acciones de Control u Operativos en Materia de Urbanimos Relacionados con la Integridad del Espacio Público Realizados</v>
      </c>
      <c r="AN27" s="152">
        <f t="shared" si="0"/>
        <v>5</v>
      </c>
      <c r="AO27" s="89">
        <v>7</v>
      </c>
      <c r="AP27" s="139">
        <f t="shared" si="6"/>
        <v>1.4</v>
      </c>
      <c r="AQ27" s="65" t="s">
        <v>483</v>
      </c>
      <c r="AR27" s="65" t="s">
        <v>456</v>
      </c>
      <c r="AS27" s="137" t="str">
        <f>$G$27</f>
        <v>Acciones de Control u Operativos en Materia de Urbanimos Relacionados con la Integridad del Espacio Público Realizados</v>
      </c>
      <c r="AT27" s="152">
        <f t="shared" si="1"/>
        <v>5</v>
      </c>
      <c r="AU27" s="89"/>
      <c r="AV27" s="139">
        <f t="shared" si="7"/>
        <v>0</v>
      </c>
      <c r="AW27" s="72"/>
      <c r="AX27" s="65"/>
      <c r="AY27" s="137" t="str">
        <f>$G$27</f>
        <v>Acciones de Control u Operativos en Materia de Urbanimos Relacionados con la Integridad del Espacio Público Realizados</v>
      </c>
      <c r="AZ27" s="152">
        <f t="shared" si="2"/>
        <v>20</v>
      </c>
      <c r="BA27" s="89"/>
      <c r="BB27" s="139">
        <f t="shared" si="8"/>
        <v>0</v>
      </c>
      <c r="BC27" s="139">
        <f t="shared" si="3"/>
        <v>0</v>
      </c>
      <c r="BD27" s="72"/>
    </row>
    <row r="28" spans="1:56" ht="182.25" customHeight="1" thickBot="1">
      <c r="A28" s="62">
        <v>11</v>
      </c>
      <c r="B28" s="183"/>
      <c r="C28" s="177"/>
      <c r="D28" s="144" t="s">
        <v>142</v>
      </c>
      <c r="E28" s="122">
        <v>0.03</v>
      </c>
      <c r="F28" s="63" t="s">
        <v>60</v>
      </c>
      <c r="G28" s="71" t="s">
        <v>143</v>
      </c>
      <c r="H28" s="71" t="s">
        <v>144</v>
      </c>
      <c r="I28" s="63" t="s">
        <v>145</v>
      </c>
      <c r="J28" s="63" t="s">
        <v>77</v>
      </c>
      <c r="K28" s="63" t="s">
        <v>146</v>
      </c>
      <c r="L28" s="115">
        <v>8</v>
      </c>
      <c r="M28" s="115">
        <v>11</v>
      </c>
      <c r="N28" s="115">
        <v>11</v>
      </c>
      <c r="O28" s="115">
        <v>12</v>
      </c>
      <c r="P28" s="115">
        <v>42</v>
      </c>
      <c r="Q28" s="63" t="s">
        <v>66</v>
      </c>
      <c r="R28" s="63" t="s">
        <v>147</v>
      </c>
      <c r="S28" s="63" t="s">
        <v>133</v>
      </c>
      <c r="T28" s="64" t="s">
        <v>139</v>
      </c>
      <c r="U28" s="64"/>
      <c r="V28" s="65"/>
      <c r="W28" s="65"/>
      <c r="X28" s="65"/>
      <c r="Y28" s="66"/>
      <c r="Z28" s="67"/>
      <c r="AA28" s="124" t="str">
        <f>$G$28</f>
        <v>Acciones de Control u Operativos en materia de actividad economica Realizados</v>
      </c>
      <c r="AB28" s="142">
        <f t="shared" si="9"/>
        <v>8</v>
      </c>
      <c r="AC28" s="142">
        <v>5</v>
      </c>
      <c r="AD28" s="156">
        <f t="shared" si="5"/>
        <v>0.625</v>
      </c>
      <c r="AE28" s="124" t="s">
        <v>148</v>
      </c>
      <c r="AF28" s="119" t="s">
        <v>141</v>
      </c>
      <c r="AG28" s="137" t="str">
        <f>$G$28</f>
        <v>Acciones de Control u Operativos en materia de actividad economica Realizados</v>
      </c>
      <c r="AH28" s="152">
        <f t="shared" si="4"/>
        <v>11</v>
      </c>
      <c r="AI28" s="89">
        <v>9</v>
      </c>
      <c r="AJ28" s="274">
        <f>AI28/AH28</f>
        <v>0.8181818181818182</v>
      </c>
      <c r="AK28" s="246" t="s">
        <v>448</v>
      </c>
      <c r="AL28" s="262" t="s">
        <v>456</v>
      </c>
      <c r="AM28" s="137" t="str">
        <f>$G$28</f>
        <v>Acciones de Control u Operativos en materia de actividad economica Realizados</v>
      </c>
      <c r="AN28" s="152">
        <f t="shared" si="0"/>
        <v>11</v>
      </c>
      <c r="AO28" s="89">
        <v>15</v>
      </c>
      <c r="AP28" s="139">
        <f t="shared" si="6"/>
        <v>1.3636363636363635</v>
      </c>
      <c r="AQ28" s="65" t="s">
        <v>515</v>
      </c>
      <c r="AR28" s="65" t="s">
        <v>456</v>
      </c>
      <c r="AS28" s="137" t="str">
        <f>$G$28</f>
        <v>Acciones de Control u Operativos en materia de actividad economica Realizados</v>
      </c>
      <c r="AT28" s="152">
        <f t="shared" si="1"/>
        <v>12</v>
      </c>
      <c r="AU28" s="89"/>
      <c r="AV28" s="139">
        <f t="shared" si="7"/>
        <v>0</v>
      </c>
      <c r="AW28" s="72"/>
      <c r="AX28" s="65"/>
      <c r="AY28" s="137" t="str">
        <f>$G$28</f>
        <v>Acciones de Control u Operativos en materia de actividad economica Realizados</v>
      </c>
      <c r="AZ28" s="152">
        <f t="shared" si="2"/>
        <v>42</v>
      </c>
      <c r="BA28" s="89"/>
      <c r="BB28" s="139">
        <f t="shared" si="8"/>
        <v>0</v>
      </c>
      <c r="BC28" s="139">
        <f t="shared" si="3"/>
        <v>0</v>
      </c>
      <c r="BD28" s="72"/>
    </row>
    <row r="29" spans="1:56" ht="93.75" customHeight="1">
      <c r="A29" s="61">
        <v>12</v>
      </c>
      <c r="B29" s="183"/>
      <c r="C29" s="177"/>
      <c r="D29" s="144" t="s">
        <v>149</v>
      </c>
      <c r="E29" s="122">
        <v>0.02</v>
      </c>
      <c r="F29" s="63" t="s">
        <v>60</v>
      </c>
      <c r="G29" s="71" t="s">
        <v>150</v>
      </c>
      <c r="H29" s="71" t="s">
        <v>151</v>
      </c>
      <c r="I29" s="63" t="s">
        <v>152</v>
      </c>
      <c r="J29" s="63" t="s">
        <v>77</v>
      </c>
      <c r="K29" s="63" t="s">
        <v>153</v>
      </c>
      <c r="L29" s="115">
        <v>4</v>
      </c>
      <c r="M29" s="115">
        <v>7</v>
      </c>
      <c r="N29" s="115">
        <v>7</v>
      </c>
      <c r="O29" s="115">
        <v>6</v>
      </c>
      <c r="P29" s="115">
        <v>24</v>
      </c>
      <c r="Q29" s="63" t="s">
        <v>66</v>
      </c>
      <c r="R29" s="63" t="s">
        <v>147</v>
      </c>
      <c r="S29" s="63" t="s">
        <v>133</v>
      </c>
      <c r="T29" s="64" t="s">
        <v>139</v>
      </c>
      <c r="U29" s="64"/>
      <c r="V29" s="65"/>
      <c r="W29" s="65"/>
      <c r="X29" s="65"/>
      <c r="Y29" s="66"/>
      <c r="Z29" s="67"/>
      <c r="AA29" s="124" t="str">
        <f>$G$29</f>
        <v>Acciones de control u operativos en materia de urbanismo relacionados con la integridad urbanistica Realizados</v>
      </c>
      <c r="AB29" s="142">
        <f t="shared" si="9"/>
        <v>4</v>
      </c>
      <c r="AC29" s="142">
        <v>2</v>
      </c>
      <c r="AD29" s="156">
        <f t="shared" si="5"/>
        <v>0.5</v>
      </c>
      <c r="AE29" s="124" t="s">
        <v>154</v>
      </c>
      <c r="AF29" s="119" t="s">
        <v>141</v>
      </c>
      <c r="AG29" s="137" t="str">
        <f>$G$29</f>
        <v>Acciones de control u operativos en materia de urbanismo relacionados con la integridad urbanistica Realizados</v>
      </c>
      <c r="AH29" s="152">
        <f t="shared" si="4"/>
        <v>7</v>
      </c>
      <c r="AI29" s="89">
        <v>5</v>
      </c>
      <c r="AJ29" s="274">
        <f>AI29/AH29</f>
        <v>0.7142857142857143</v>
      </c>
      <c r="AK29" s="251" t="s">
        <v>438</v>
      </c>
      <c r="AL29" s="262" t="s">
        <v>456</v>
      </c>
      <c r="AM29" s="137" t="str">
        <f>$G$29</f>
        <v>Acciones de control u operativos en materia de urbanismo relacionados con la integridad urbanistica Realizados</v>
      </c>
      <c r="AN29" s="152">
        <f t="shared" si="0"/>
        <v>7</v>
      </c>
      <c r="AO29" s="89">
        <v>5</v>
      </c>
      <c r="AP29" s="139">
        <f t="shared" si="6"/>
        <v>0.7142857142857143</v>
      </c>
      <c r="AQ29" s="65" t="s">
        <v>492</v>
      </c>
      <c r="AR29" s="65" t="s">
        <v>456</v>
      </c>
      <c r="AS29" s="137" t="str">
        <f>$G$29</f>
        <v>Acciones de control u operativos en materia de urbanismo relacionados con la integridad urbanistica Realizados</v>
      </c>
      <c r="AT29" s="152">
        <f t="shared" si="1"/>
        <v>6</v>
      </c>
      <c r="AU29" s="89"/>
      <c r="AV29" s="139">
        <f t="shared" si="7"/>
        <v>0</v>
      </c>
      <c r="AW29" s="72"/>
      <c r="AX29" s="65"/>
      <c r="AY29" s="137" t="str">
        <f>$G$29</f>
        <v>Acciones de control u operativos en materia de urbanismo relacionados con la integridad urbanistica Realizados</v>
      </c>
      <c r="AZ29" s="152">
        <f t="shared" si="2"/>
        <v>24</v>
      </c>
      <c r="BA29" s="89"/>
      <c r="BB29" s="139">
        <f t="shared" si="8"/>
        <v>0</v>
      </c>
      <c r="BC29" s="139">
        <f t="shared" si="3"/>
        <v>0</v>
      </c>
      <c r="BD29" s="72"/>
    </row>
    <row r="30" spans="1:56" ht="213.75" customHeight="1" thickBot="1">
      <c r="A30" s="62">
        <v>13</v>
      </c>
      <c r="B30" s="183"/>
      <c r="C30" s="177"/>
      <c r="D30" s="144" t="s">
        <v>155</v>
      </c>
      <c r="E30" s="122">
        <v>0.02</v>
      </c>
      <c r="F30" s="63" t="s">
        <v>60</v>
      </c>
      <c r="G30" s="71" t="s">
        <v>156</v>
      </c>
      <c r="H30" s="71" t="s">
        <v>157</v>
      </c>
      <c r="I30" s="63" t="s">
        <v>152</v>
      </c>
      <c r="J30" s="63" t="s">
        <v>77</v>
      </c>
      <c r="K30" s="63" t="s">
        <v>158</v>
      </c>
      <c r="L30" s="115">
        <v>2</v>
      </c>
      <c r="M30" s="115">
        <v>4</v>
      </c>
      <c r="N30" s="115">
        <v>3</v>
      </c>
      <c r="O30" s="115">
        <v>3</v>
      </c>
      <c r="P30" s="115">
        <v>12</v>
      </c>
      <c r="Q30" s="63" t="s">
        <v>66</v>
      </c>
      <c r="R30" s="63" t="s">
        <v>147</v>
      </c>
      <c r="S30" s="63" t="s">
        <v>133</v>
      </c>
      <c r="T30" s="64" t="s">
        <v>139</v>
      </c>
      <c r="U30" s="64"/>
      <c r="V30" s="65"/>
      <c r="W30" s="65"/>
      <c r="X30" s="65"/>
      <c r="Y30" s="66"/>
      <c r="Z30" s="67"/>
      <c r="AA30" s="124" t="str">
        <f>$G$30</f>
        <v>Acciones de control u operativos en materia de ambiente, mineria y relaciones con los animales Realizados</v>
      </c>
      <c r="AB30" s="142">
        <f t="shared" si="9"/>
        <v>2</v>
      </c>
      <c r="AC30" s="142">
        <v>1</v>
      </c>
      <c r="AD30" s="156">
        <f t="shared" si="5"/>
        <v>0.5</v>
      </c>
      <c r="AE30" s="124" t="s">
        <v>159</v>
      </c>
      <c r="AF30" s="119" t="s">
        <v>141</v>
      </c>
      <c r="AG30" s="137" t="str">
        <f>$G$30</f>
        <v>Acciones de control u operativos en materia de ambiente, mineria y relaciones con los animales Realizados</v>
      </c>
      <c r="AH30" s="152">
        <f t="shared" si="4"/>
        <v>4</v>
      </c>
      <c r="AI30" s="89">
        <v>6</v>
      </c>
      <c r="AJ30" s="274">
        <v>1</v>
      </c>
      <c r="AK30" s="252" t="s">
        <v>451</v>
      </c>
      <c r="AL30" s="262" t="s">
        <v>456</v>
      </c>
      <c r="AM30" s="137" t="str">
        <f>$G$30</f>
        <v>Acciones de control u operativos en materia de ambiente, mineria y relaciones con los animales Realizados</v>
      </c>
      <c r="AN30" s="152">
        <f t="shared" si="0"/>
        <v>3</v>
      </c>
      <c r="AO30" s="89">
        <v>12</v>
      </c>
      <c r="AP30" s="139">
        <f t="shared" si="6"/>
        <v>4</v>
      </c>
      <c r="AQ30" s="65" t="s">
        <v>493</v>
      </c>
      <c r="AR30" s="65" t="s">
        <v>456</v>
      </c>
      <c r="AS30" s="137" t="str">
        <f>$G$30</f>
        <v>Acciones de control u operativos en materia de ambiente, mineria y relaciones con los animales Realizados</v>
      </c>
      <c r="AT30" s="152">
        <f t="shared" si="1"/>
        <v>3</v>
      </c>
      <c r="AU30" s="89"/>
      <c r="AV30" s="139">
        <f t="shared" si="7"/>
        <v>0</v>
      </c>
      <c r="AW30" s="72"/>
      <c r="AX30" s="65"/>
      <c r="AY30" s="137" t="str">
        <f>$G$30</f>
        <v>Acciones de control u operativos en materia de ambiente, mineria y relaciones con los animales Realizados</v>
      </c>
      <c r="AZ30" s="152">
        <f t="shared" si="2"/>
        <v>12</v>
      </c>
      <c r="BA30" s="89"/>
      <c r="BB30" s="139">
        <f t="shared" si="8"/>
        <v>0</v>
      </c>
      <c r="BC30" s="139">
        <f t="shared" si="3"/>
        <v>0</v>
      </c>
      <c r="BD30" s="72"/>
    </row>
    <row r="31" spans="1:56" ht="93.75" customHeight="1">
      <c r="A31" s="61">
        <v>14</v>
      </c>
      <c r="B31" s="183"/>
      <c r="C31" s="177"/>
      <c r="D31" s="144" t="s">
        <v>160</v>
      </c>
      <c r="E31" s="122">
        <v>0.02</v>
      </c>
      <c r="F31" s="63" t="s">
        <v>60</v>
      </c>
      <c r="G31" s="71" t="s">
        <v>161</v>
      </c>
      <c r="H31" s="71" t="s">
        <v>162</v>
      </c>
      <c r="I31" s="63" t="s">
        <v>145</v>
      </c>
      <c r="J31" s="63" t="s">
        <v>77</v>
      </c>
      <c r="K31" s="63" t="s">
        <v>163</v>
      </c>
      <c r="L31" s="115">
        <v>2</v>
      </c>
      <c r="M31" s="115">
        <v>2</v>
      </c>
      <c r="N31" s="115">
        <v>3</v>
      </c>
      <c r="O31" s="115">
        <v>3</v>
      </c>
      <c r="P31" s="115">
        <v>10</v>
      </c>
      <c r="Q31" s="63" t="s">
        <v>66</v>
      </c>
      <c r="R31" s="63" t="s">
        <v>147</v>
      </c>
      <c r="S31" s="63" t="s">
        <v>133</v>
      </c>
      <c r="T31" s="64" t="s">
        <v>139</v>
      </c>
      <c r="U31" s="64"/>
      <c r="V31" s="65"/>
      <c r="W31" s="65"/>
      <c r="X31" s="65"/>
      <c r="Y31" s="66"/>
      <c r="Z31" s="67"/>
      <c r="AA31" s="124" t="str">
        <f>$G$31</f>
        <v>Acciones de control u operativos en materia de convivencia relacionados con articulos pirotécnicos y sustancias peligrosas Realizados</v>
      </c>
      <c r="AB31" s="142">
        <f t="shared" si="9"/>
        <v>2</v>
      </c>
      <c r="AC31" s="142">
        <v>0</v>
      </c>
      <c r="AD31" s="143">
        <f t="shared" si="5"/>
        <v>0</v>
      </c>
      <c r="AE31" s="124" t="s">
        <v>164</v>
      </c>
      <c r="AF31" s="119" t="s">
        <v>165</v>
      </c>
      <c r="AG31" s="137" t="str">
        <f>$G$31</f>
        <v>Acciones de control u operativos en materia de convivencia relacionados con articulos pirotécnicos y sustancias peligrosas Realizados</v>
      </c>
      <c r="AH31" s="152">
        <f t="shared" si="4"/>
        <v>2</v>
      </c>
      <c r="AI31" s="89">
        <v>1</v>
      </c>
      <c r="AJ31" s="274">
        <f>AI31/AH31</f>
        <v>0.5</v>
      </c>
      <c r="AK31" s="251" t="s">
        <v>452</v>
      </c>
      <c r="AL31" s="262" t="s">
        <v>456</v>
      </c>
      <c r="AM31" s="137" t="str">
        <f>$G$31</f>
        <v>Acciones de control u operativos en materia de convivencia relacionados con articulos pirotécnicos y sustancias peligrosas Realizados</v>
      </c>
      <c r="AN31" s="152">
        <f t="shared" si="0"/>
        <v>3</v>
      </c>
      <c r="AO31" s="89">
        <v>1</v>
      </c>
      <c r="AP31" s="139">
        <f t="shared" si="6"/>
        <v>0.3333333333333333</v>
      </c>
      <c r="AQ31" s="65" t="s">
        <v>484</v>
      </c>
      <c r="AR31" s="65" t="s">
        <v>456</v>
      </c>
      <c r="AS31" s="137" t="str">
        <f>$G$31</f>
        <v>Acciones de control u operativos en materia de convivencia relacionados con articulos pirotécnicos y sustancias peligrosas Realizados</v>
      </c>
      <c r="AT31" s="152">
        <f t="shared" si="1"/>
        <v>3</v>
      </c>
      <c r="AU31" s="89"/>
      <c r="AV31" s="139">
        <f t="shared" si="7"/>
        <v>0</v>
      </c>
      <c r="AW31" s="72"/>
      <c r="AX31" s="65"/>
      <c r="AY31" s="137" t="str">
        <f>$G$31</f>
        <v>Acciones de control u operativos en materia de convivencia relacionados con articulos pirotécnicos y sustancias peligrosas Realizados</v>
      </c>
      <c r="AZ31" s="152">
        <f t="shared" si="2"/>
        <v>10</v>
      </c>
      <c r="BA31" s="89"/>
      <c r="BB31" s="139">
        <f t="shared" si="8"/>
        <v>0</v>
      </c>
      <c r="BC31" s="139">
        <f t="shared" si="3"/>
        <v>0</v>
      </c>
      <c r="BD31" s="72"/>
    </row>
    <row r="32" spans="1:56" ht="120" customHeight="1">
      <c r="A32" s="62">
        <v>15</v>
      </c>
      <c r="B32" s="183"/>
      <c r="C32" s="177"/>
      <c r="D32" s="132" t="s">
        <v>386</v>
      </c>
      <c r="E32" s="128">
        <v>0.02</v>
      </c>
      <c r="F32" s="172" t="s">
        <v>60</v>
      </c>
      <c r="G32" s="127" t="s">
        <v>166</v>
      </c>
      <c r="H32" s="135" t="s">
        <v>387</v>
      </c>
      <c r="I32" s="172" t="s">
        <v>256</v>
      </c>
      <c r="J32" s="172" t="s">
        <v>77</v>
      </c>
      <c r="K32" s="172" t="s">
        <v>167</v>
      </c>
      <c r="L32" s="129">
        <v>0</v>
      </c>
      <c r="M32" s="129">
        <v>0</v>
      </c>
      <c r="N32" s="129">
        <v>0</v>
      </c>
      <c r="O32" s="129">
        <v>0.85</v>
      </c>
      <c r="P32" s="129">
        <v>0.85</v>
      </c>
      <c r="Q32" s="172" t="s">
        <v>66</v>
      </c>
      <c r="R32" s="171" t="s">
        <v>388</v>
      </c>
      <c r="S32" s="171" t="s">
        <v>378</v>
      </c>
      <c r="T32" s="171" t="s">
        <v>389</v>
      </c>
      <c r="U32" s="171" t="s">
        <v>317</v>
      </c>
      <c r="V32" s="65"/>
      <c r="W32" s="65"/>
      <c r="X32" s="65"/>
      <c r="Y32" s="66"/>
      <c r="Z32" s="67"/>
      <c r="AA32" s="124" t="str">
        <f>$G$32</f>
        <v>Porcentaje de auto que avocan conocimiento</v>
      </c>
      <c r="AB32" s="120">
        <f t="shared" si="9"/>
        <v>0</v>
      </c>
      <c r="AC32" s="120" t="s">
        <v>268</v>
      </c>
      <c r="AD32" s="120" t="s">
        <v>268</v>
      </c>
      <c r="AE32" s="120" t="s">
        <v>268</v>
      </c>
      <c r="AF32" s="120" t="s">
        <v>268</v>
      </c>
      <c r="AG32" s="137" t="str">
        <f>$G$32</f>
        <v>Porcentaje de auto que avocan conocimiento</v>
      </c>
      <c r="AH32" s="138">
        <f t="shared" si="4"/>
        <v>0</v>
      </c>
      <c r="AI32" s="89"/>
      <c r="AJ32" s="273" t="s">
        <v>470</v>
      </c>
      <c r="AK32" s="247" t="s">
        <v>437</v>
      </c>
      <c r="AL32" s="246"/>
      <c r="AM32" s="137" t="str">
        <f>$G$32</f>
        <v>Porcentaje de auto que avocan conocimiento</v>
      </c>
      <c r="AN32" s="138">
        <f t="shared" si="0"/>
        <v>0</v>
      </c>
      <c r="AO32" s="89"/>
      <c r="AP32" s="139" t="e">
        <f t="shared" si="6"/>
        <v>#DIV/0!</v>
      </c>
      <c r="AQ32" s="65"/>
      <c r="AR32" s="65"/>
      <c r="AS32" s="137" t="str">
        <f>$G$32</f>
        <v>Porcentaje de auto que avocan conocimiento</v>
      </c>
      <c r="AT32" s="138">
        <f t="shared" si="1"/>
        <v>0.85</v>
      </c>
      <c r="AU32" s="89"/>
      <c r="AV32" s="139">
        <f t="shared" si="7"/>
        <v>0</v>
      </c>
      <c r="AW32" s="72"/>
      <c r="AX32" s="65"/>
      <c r="AY32" s="137" t="str">
        <f>$G$32</f>
        <v>Porcentaje de auto que avocan conocimiento</v>
      </c>
      <c r="AZ32" s="138">
        <f t="shared" si="2"/>
        <v>0.85</v>
      </c>
      <c r="BA32" s="89"/>
      <c r="BB32" s="139">
        <f t="shared" si="8"/>
        <v>0</v>
      </c>
      <c r="BC32" s="139">
        <f t="shared" si="3"/>
        <v>0</v>
      </c>
      <c r="BD32" s="72"/>
    </row>
    <row r="33" spans="1:56" ht="120" customHeight="1">
      <c r="A33" s="68"/>
      <c r="B33" s="183"/>
      <c r="C33" s="177"/>
      <c r="D33" s="134" t="s">
        <v>390</v>
      </c>
      <c r="E33" s="128">
        <v>0.02</v>
      </c>
      <c r="F33" s="172" t="s">
        <v>60</v>
      </c>
      <c r="G33" s="127" t="s">
        <v>391</v>
      </c>
      <c r="H33" s="136" t="s">
        <v>392</v>
      </c>
      <c r="I33" s="172" t="s">
        <v>256</v>
      </c>
      <c r="J33" s="172" t="s">
        <v>77</v>
      </c>
      <c r="K33" s="172" t="s">
        <v>393</v>
      </c>
      <c r="L33" s="129">
        <v>0</v>
      </c>
      <c r="M33" s="129">
        <v>0</v>
      </c>
      <c r="N33" s="129">
        <v>0</v>
      </c>
      <c r="O33" s="129">
        <v>0.5</v>
      </c>
      <c r="P33" s="129">
        <v>0.5</v>
      </c>
      <c r="Q33" s="172" t="s">
        <v>66</v>
      </c>
      <c r="R33" s="171"/>
      <c r="S33" s="171" t="s">
        <v>394</v>
      </c>
      <c r="T33" s="171"/>
      <c r="U33" s="171" t="s">
        <v>395</v>
      </c>
      <c r="V33" s="65"/>
      <c r="W33" s="65"/>
      <c r="X33" s="65"/>
      <c r="Y33" s="66"/>
      <c r="Z33" s="67"/>
      <c r="AA33" s="124"/>
      <c r="AB33" s="120"/>
      <c r="AC33" s="120"/>
      <c r="AD33" s="123"/>
      <c r="AE33" s="119"/>
      <c r="AF33" s="119"/>
      <c r="AG33" s="137"/>
      <c r="AH33" s="138"/>
      <c r="AI33" s="89"/>
      <c r="AJ33" s="249"/>
      <c r="AK33" s="247" t="s">
        <v>437</v>
      </c>
      <c r="AL33" s="246"/>
      <c r="AM33" s="137"/>
      <c r="AN33" s="138"/>
      <c r="AO33" s="89"/>
      <c r="AP33" s="139"/>
      <c r="AQ33" s="65"/>
      <c r="AR33" s="65"/>
      <c r="AS33" s="137"/>
      <c r="AT33" s="138"/>
      <c r="AU33" s="89"/>
      <c r="AV33" s="139"/>
      <c r="AW33" s="72"/>
      <c r="AX33" s="65"/>
      <c r="AY33" s="137"/>
      <c r="AZ33" s="138"/>
      <c r="BA33" s="89"/>
      <c r="BB33" s="139"/>
      <c r="BC33" s="139"/>
      <c r="BD33" s="72"/>
    </row>
    <row r="34" spans="1:56" ht="93.75" customHeight="1" thickBot="1">
      <c r="A34" s="68"/>
      <c r="B34" s="183"/>
      <c r="C34" s="121"/>
      <c r="D34" s="147" t="s">
        <v>95</v>
      </c>
      <c r="E34" s="141">
        <v>0.18</v>
      </c>
      <c r="F34" s="63"/>
      <c r="G34" s="71"/>
      <c r="H34" s="144"/>
      <c r="I34" s="63"/>
      <c r="J34" s="63"/>
      <c r="K34" s="63"/>
      <c r="L34" s="148"/>
      <c r="M34" s="148"/>
      <c r="N34" s="148"/>
      <c r="O34" s="116"/>
      <c r="P34" s="149"/>
      <c r="Q34" s="63"/>
      <c r="R34" s="63"/>
      <c r="S34" s="150"/>
      <c r="T34" s="150"/>
      <c r="U34" s="64"/>
      <c r="V34" s="65"/>
      <c r="W34" s="65"/>
      <c r="X34" s="65"/>
      <c r="Y34" s="66"/>
      <c r="Z34" s="67"/>
      <c r="AA34" s="124"/>
      <c r="AB34" s="120"/>
      <c r="AC34" s="142"/>
      <c r="AD34" s="143"/>
      <c r="AE34" s="119"/>
      <c r="AF34" s="119"/>
      <c r="AG34" s="137"/>
      <c r="AH34" s="138"/>
      <c r="AI34" s="89"/>
      <c r="AJ34" s="249"/>
      <c r="AK34" s="246"/>
      <c r="AL34" s="246"/>
      <c r="AM34" s="137"/>
      <c r="AN34" s="138"/>
      <c r="AO34" s="89"/>
      <c r="AP34" s="139"/>
      <c r="AQ34" s="65"/>
      <c r="AR34" s="65"/>
      <c r="AS34" s="137"/>
      <c r="AT34" s="138">
        <f t="shared" si="1"/>
        <v>0</v>
      </c>
      <c r="AU34" s="89"/>
      <c r="AV34" s="139"/>
      <c r="AW34" s="72"/>
      <c r="AX34" s="65"/>
      <c r="AY34" s="137"/>
      <c r="AZ34" s="138"/>
      <c r="BA34" s="89"/>
      <c r="BB34" s="139"/>
      <c r="BC34" s="139"/>
      <c r="BD34" s="72"/>
    </row>
    <row r="35" spans="1:56" ht="131.25" customHeight="1" thickBot="1">
      <c r="A35" s="61">
        <v>17</v>
      </c>
      <c r="B35" s="183"/>
      <c r="C35" s="178" t="s">
        <v>168</v>
      </c>
      <c r="D35" s="157" t="s">
        <v>169</v>
      </c>
      <c r="E35" s="158">
        <v>0.01</v>
      </c>
      <c r="F35" s="63" t="s">
        <v>73</v>
      </c>
      <c r="G35" s="71" t="s">
        <v>170</v>
      </c>
      <c r="H35" s="71" t="s">
        <v>171</v>
      </c>
      <c r="I35" s="70" t="s">
        <v>172</v>
      </c>
      <c r="J35" s="70" t="s">
        <v>64</v>
      </c>
      <c r="K35" s="63" t="s">
        <v>173</v>
      </c>
      <c r="L35" s="116">
        <v>0.12</v>
      </c>
      <c r="M35" s="116">
        <v>0.5</v>
      </c>
      <c r="N35" s="116">
        <v>0.75</v>
      </c>
      <c r="O35" s="116">
        <v>0.95</v>
      </c>
      <c r="P35" s="116">
        <f>IF(J35="Constante",AVERAGE(L35,M35,N35,O35),IF(J35="SUMA",(SUM(L35,M35,N35,O35)),IF(J35="creciente",O35,O35)))</f>
        <v>0.95</v>
      </c>
      <c r="Q35" s="63" t="s">
        <v>66</v>
      </c>
      <c r="R35" s="63" t="s">
        <v>174</v>
      </c>
      <c r="S35" s="63" t="s">
        <v>175</v>
      </c>
      <c r="T35" s="64" t="s">
        <v>176</v>
      </c>
      <c r="U35" s="64"/>
      <c r="V35" s="65"/>
      <c r="W35" s="65"/>
      <c r="X35" s="65"/>
      <c r="Y35" s="66"/>
      <c r="Z35" s="67"/>
      <c r="AA35" s="124" t="str">
        <f>$G$35</f>
        <v>Porcentaje de Compromisos del Presupuesto de Inversión Directa Disponible a la Vigencia para el FDL</v>
      </c>
      <c r="AB35" s="120">
        <f aca="true" t="shared" si="10" ref="AB35:AB44">L35</f>
        <v>0.12</v>
      </c>
      <c r="AC35" s="159">
        <v>0.1397</v>
      </c>
      <c r="AD35" s="156">
        <v>1</v>
      </c>
      <c r="AE35" s="160" t="s">
        <v>177</v>
      </c>
      <c r="AF35" s="119" t="s">
        <v>178</v>
      </c>
      <c r="AG35" s="137" t="str">
        <f>$G$35</f>
        <v>Porcentaje de Compromisos del Presupuesto de Inversión Directa Disponible a la Vigencia para el FDL</v>
      </c>
      <c r="AH35" s="285">
        <f>M35</f>
        <v>0.5</v>
      </c>
      <c r="AI35" s="286">
        <v>0.149</v>
      </c>
      <c r="AJ35" s="287">
        <f>AI35/AH35</f>
        <v>0.298</v>
      </c>
      <c r="AK35" s="288" t="s">
        <v>516</v>
      </c>
      <c r="AL35" s="289" t="s">
        <v>429</v>
      </c>
      <c r="AM35" s="290" t="str">
        <f>$G$35</f>
        <v>Porcentaje de Compromisos del Presupuesto de Inversión Directa Disponible a la Vigencia para el FDL</v>
      </c>
      <c r="AN35" s="285">
        <f>N35</f>
        <v>0.75</v>
      </c>
      <c r="AO35" s="291">
        <v>14.02</v>
      </c>
      <c r="AP35" s="292">
        <f>AO35/AN35</f>
        <v>18.69333333333333</v>
      </c>
      <c r="AQ35" s="288" t="s">
        <v>517</v>
      </c>
      <c r="AR35" s="263" t="s">
        <v>497</v>
      </c>
      <c r="AS35" s="137" t="str">
        <f>$G$35</f>
        <v>Porcentaje de Compromisos del Presupuesto de Inversión Directa Disponible a la Vigencia para el FDL</v>
      </c>
      <c r="AT35" s="138">
        <f t="shared" si="1"/>
        <v>0.95</v>
      </c>
      <c r="AU35" s="89"/>
      <c r="AV35" s="139">
        <f aca="true" t="shared" si="11" ref="AV35:AV44">AU35/AT35</f>
        <v>0</v>
      </c>
      <c r="AW35" s="72"/>
      <c r="AX35" s="65"/>
      <c r="AY35" s="137" t="str">
        <f>$G$35</f>
        <v>Porcentaje de Compromisos del Presupuesto de Inversión Directa Disponible a la Vigencia para el FDL</v>
      </c>
      <c r="AZ35" s="138">
        <f t="shared" si="2"/>
        <v>0.95</v>
      </c>
      <c r="BA35" s="89"/>
      <c r="BB35" s="139">
        <f aca="true" t="shared" si="12" ref="BB35:BB44">BA35/AZ35</f>
        <v>0</v>
      </c>
      <c r="BC35" s="139">
        <f t="shared" si="3"/>
        <v>0</v>
      </c>
      <c r="BD35" s="72"/>
    </row>
    <row r="36" spans="1:56" ht="132.75" customHeight="1" thickBot="1">
      <c r="A36" s="62">
        <v>18</v>
      </c>
      <c r="B36" s="183"/>
      <c r="C36" s="179"/>
      <c r="D36" s="157" t="s">
        <v>179</v>
      </c>
      <c r="E36" s="158">
        <v>0.01</v>
      </c>
      <c r="F36" s="63" t="s">
        <v>60</v>
      </c>
      <c r="G36" s="71" t="s">
        <v>180</v>
      </c>
      <c r="H36" s="71" t="s">
        <v>181</v>
      </c>
      <c r="I36" s="70" t="s">
        <v>172</v>
      </c>
      <c r="J36" s="70" t="s">
        <v>64</v>
      </c>
      <c r="K36" s="63" t="s">
        <v>182</v>
      </c>
      <c r="L36" s="116">
        <v>0.01</v>
      </c>
      <c r="M36" s="116">
        <v>0.05</v>
      </c>
      <c r="N36" s="116">
        <v>0.19</v>
      </c>
      <c r="O36" s="116">
        <v>0.3</v>
      </c>
      <c r="P36" s="116">
        <f>IF(J36="Constante",AVERAGE(L36,M36,N36,O36),IF(J36="SUMA",(SUM(L36,M36,N36,O36)),IF(J36="creciente",O36,O36)))</f>
        <v>0.3</v>
      </c>
      <c r="Q36" s="63" t="s">
        <v>66</v>
      </c>
      <c r="R36" s="63" t="s">
        <v>174</v>
      </c>
      <c r="S36" s="63" t="s">
        <v>175</v>
      </c>
      <c r="T36" s="64" t="s">
        <v>176</v>
      </c>
      <c r="U36" s="64"/>
      <c r="V36" s="65"/>
      <c r="W36" s="65"/>
      <c r="X36" s="65"/>
      <c r="Y36" s="66"/>
      <c r="Z36" s="67"/>
      <c r="AA36" s="124" t="str">
        <f>$G$36</f>
        <v>Porcentaje de Giros de Presupuesto de Inversión Directa Realizados</v>
      </c>
      <c r="AB36" s="120">
        <f t="shared" si="10"/>
        <v>0.01</v>
      </c>
      <c r="AC36" s="159">
        <v>0.0164</v>
      </c>
      <c r="AD36" s="123">
        <v>1</v>
      </c>
      <c r="AE36" s="160" t="s">
        <v>183</v>
      </c>
      <c r="AF36" s="119" t="s">
        <v>178</v>
      </c>
      <c r="AG36" s="137" t="str">
        <f>$G$36</f>
        <v>Porcentaje de Giros de Presupuesto de Inversión Directa Realizados</v>
      </c>
      <c r="AH36" s="285">
        <f>M36</f>
        <v>0.05</v>
      </c>
      <c r="AI36" s="286">
        <v>0.0537</v>
      </c>
      <c r="AJ36" s="293">
        <f>AI36/AH36</f>
        <v>1.0739999999999998</v>
      </c>
      <c r="AK36" s="294" t="s">
        <v>518</v>
      </c>
      <c r="AL36" s="289" t="s">
        <v>429</v>
      </c>
      <c r="AM36" s="290" t="str">
        <f>$G$36</f>
        <v>Porcentaje de Giros de Presupuesto de Inversión Directa Realizados</v>
      </c>
      <c r="AN36" s="285">
        <f>N36</f>
        <v>0.19</v>
      </c>
      <c r="AO36" s="291">
        <v>8.23</v>
      </c>
      <c r="AP36" s="292">
        <f>AO36/AN36</f>
        <v>43.31578947368421</v>
      </c>
      <c r="AQ36" s="294" t="s">
        <v>485</v>
      </c>
      <c r="AR36" s="263" t="s">
        <v>497</v>
      </c>
      <c r="AS36" s="137" t="str">
        <f>$G$36</f>
        <v>Porcentaje de Giros de Presupuesto de Inversión Directa Realizados</v>
      </c>
      <c r="AT36" s="138">
        <f t="shared" si="1"/>
        <v>0.3</v>
      </c>
      <c r="AU36" s="89"/>
      <c r="AV36" s="139">
        <f t="shared" si="11"/>
        <v>0</v>
      </c>
      <c r="AW36" s="72"/>
      <c r="AX36" s="65"/>
      <c r="AY36" s="137" t="str">
        <f>$G$36</f>
        <v>Porcentaje de Giros de Presupuesto de Inversión Directa Realizados</v>
      </c>
      <c r="AZ36" s="138">
        <f t="shared" si="2"/>
        <v>0.3</v>
      </c>
      <c r="BA36" s="89"/>
      <c r="BB36" s="139">
        <f t="shared" si="12"/>
        <v>0</v>
      </c>
      <c r="BC36" s="139">
        <f t="shared" si="3"/>
        <v>0</v>
      </c>
      <c r="BD36" s="72"/>
    </row>
    <row r="37" spans="1:56" ht="147" customHeight="1">
      <c r="A37" s="61">
        <v>19</v>
      </c>
      <c r="B37" s="183"/>
      <c r="C37" s="179"/>
      <c r="D37" s="157" t="s">
        <v>184</v>
      </c>
      <c r="E37" s="158">
        <v>0.02</v>
      </c>
      <c r="F37" s="63" t="s">
        <v>60</v>
      </c>
      <c r="G37" s="71" t="s">
        <v>185</v>
      </c>
      <c r="H37" s="71" t="s">
        <v>186</v>
      </c>
      <c r="I37" s="70" t="s">
        <v>172</v>
      </c>
      <c r="J37" s="70" t="s">
        <v>64</v>
      </c>
      <c r="K37" s="63" t="s">
        <v>187</v>
      </c>
      <c r="L37" s="116">
        <v>0.15</v>
      </c>
      <c r="M37" s="116">
        <v>0.25</v>
      </c>
      <c r="N37" s="116">
        <v>0.35</v>
      </c>
      <c r="O37" s="116">
        <v>0.5</v>
      </c>
      <c r="P37" s="116">
        <v>0.5</v>
      </c>
      <c r="Q37" s="63" t="s">
        <v>66</v>
      </c>
      <c r="R37" s="63" t="s">
        <v>174</v>
      </c>
      <c r="S37" s="63" t="s">
        <v>175</v>
      </c>
      <c r="T37" s="64" t="s">
        <v>176</v>
      </c>
      <c r="U37" s="64"/>
      <c r="V37" s="65"/>
      <c r="W37" s="65"/>
      <c r="X37" s="65"/>
      <c r="Y37" s="66"/>
      <c r="Z37" s="67"/>
      <c r="AA37" s="124" t="str">
        <f>$G$37</f>
        <v>Porcentaje de Giros de Presupuesto Comprometido Constituido como Obligaciones por Pagar de la Vigencia 2017 Realizados</v>
      </c>
      <c r="AB37" s="120">
        <f t="shared" si="10"/>
        <v>0.15</v>
      </c>
      <c r="AC37" s="159">
        <v>0.2418</v>
      </c>
      <c r="AD37" s="123">
        <v>1</v>
      </c>
      <c r="AE37" s="160" t="s">
        <v>188</v>
      </c>
      <c r="AF37" s="119" t="s">
        <v>178</v>
      </c>
      <c r="AG37" s="137" t="str">
        <f>$G$37</f>
        <v>Porcentaje de Giros de Presupuesto Comprometido Constituido como Obligaciones por Pagar de la Vigencia 2017 Realizados</v>
      </c>
      <c r="AH37" s="285">
        <f>M37</f>
        <v>0.25</v>
      </c>
      <c r="AI37" s="286">
        <v>0.2658</v>
      </c>
      <c r="AJ37" s="293">
        <f>AI37/AH37</f>
        <v>1.0632</v>
      </c>
      <c r="AK37" s="295" t="s">
        <v>519</v>
      </c>
      <c r="AL37" s="289" t="s">
        <v>429</v>
      </c>
      <c r="AM37" s="290" t="str">
        <f>$G$37</f>
        <v>Porcentaje de Giros de Presupuesto Comprometido Constituido como Obligaciones por Pagar de la Vigencia 2017 Realizados</v>
      </c>
      <c r="AN37" s="285">
        <f>N37</f>
        <v>0.35</v>
      </c>
      <c r="AO37" s="291">
        <v>47.47</v>
      </c>
      <c r="AP37" s="292">
        <f>AO37/AN37</f>
        <v>135.62857142857143</v>
      </c>
      <c r="AQ37" s="295" t="s">
        <v>486</v>
      </c>
      <c r="AR37" s="263" t="s">
        <v>497</v>
      </c>
      <c r="AS37" s="137" t="str">
        <f>$G$37</f>
        <v>Porcentaje de Giros de Presupuesto Comprometido Constituido como Obligaciones por Pagar de la Vigencia 2017 Realizados</v>
      </c>
      <c r="AT37" s="138">
        <f t="shared" si="1"/>
        <v>0.5</v>
      </c>
      <c r="AU37" s="89"/>
      <c r="AV37" s="139">
        <f t="shared" si="11"/>
        <v>0</v>
      </c>
      <c r="AW37" s="72"/>
      <c r="AX37" s="65"/>
      <c r="AY37" s="137" t="str">
        <f>$G$37</f>
        <v>Porcentaje de Giros de Presupuesto Comprometido Constituido como Obligaciones por Pagar de la Vigencia 2017 Realizados</v>
      </c>
      <c r="AZ37" s="138">
        <f t="shared" si="2"/>
        <v>0.5</v>
      </c>
      <c r="BA37" s="89"/>
      <c r="BB37" s="139">
        <f t="shared" si="12"/>
        <v>0</v>
      </c>
      <c r="BC37" s="139">
        <f t="shared" si="3"/>
        <v>0</v>
      </c>
      <c r="BD37" s="72"/>
    </row>
    <row r="38" spans="1:56" ht="139.5" customHeight="1" thickBot="1">
      <c r="A38" s="62">
        <v>20</v>
      </c>
      <c r="B38" s="183"/>
      <c r="C38" s="179"/>
      <c r="D38" s="157" t="s">
        <v>189</v>
      </c>
      <c r="E38" s="158">
        <v>0.02</v>
      </c>
      <c r="F38" s="63" t="s">
        <v>60</v>
      </c>
      <c r="G38" s="71" t="s">
        <v>190</v>
      </c>
      <c r="H38" s="71" t="s">
        <v>191</v>
      </c>
      <c r="I38" s="70" t="s">
        <v>192</v>
      </c>
      <c r="J38" s="70" t="s">
        <v>77</v>
      </c>
      <c r="K38" s="70" t="s">
        <v>193</v>
      </c>
      <c r="L38" s="116">
        <v>0</v>
      </c>
      <c r="M38" s="116">
        <v>0.3</v>
      </c>
      <c r="N38" s="116">
        <v>0.5</v>
      </c>
      <c r="O38" s="116">
        <v>0.2</v>
      </c>
      <c r="P38" s="116">
        <v>1</v>
      </c>
      <c r="Q38" s="71" t="s">
        <v>66</v>
      </c>
      <c r="R38" s="71" t="s">
        <v>194</v>
      </c>
      <c r="S38" s="71" t="s">
        <v>195</v>
      </c>
      <c r="T38" s="70" t="s">
        <v>194</v>
      </c>
      <c r="U38" s="64"/>
      <c r="V38" s="65"/>
      <c r="W38" s="65"/>
      <c r="X38" s="65"/>
      <c r="Y38" s="66"/>
      <c r="Z38" s="67"/>
      <c r="AA38" s="124" t="str">
        <f>$G$38</f>
        <v>Porcentaje de Procesos Contractuales de Malla Vial y Parques de la Vigencia 2018 Realizados Utilizando los Pliegos Tipo</v>
      </c>
      <c r="AB38" s="120">
        <f t="shared" si="10"/>
        <v>0</v>
      </c>
      <c r="AC38" s="142">
        <v>0</v>
      </c>
      <c r="AD38" s="143"/>
      <c r="AE38" s="119" t="s">
        <v>196</v>
      </c>
      <c r="AF38" s="119" t="s">
        <v>165</v>
      </c>
      <c r="AG38" s="137" t="str">
        <f>$G$38</f>
        <v>Porcentaje de Procesos Contractuales de Malla Vial y Parques de la Vigencia 2018 Realizados Utilizando los Pliegos Tipo</v>
      </c>
      <c r="AH38" s="138">
        <f t="shared" si="4"/>
        <v>0.3</v>
      </c>
      <c r="AI38" s="245">
        <v>0.3</v>
      </c>
      <c r="AJ38" s="274">
        <f>AI38/AH38</f>
        <v>1</v>
      </c>
      <c r="AK38" s="246" t="s">
        <v>458</v>
      </c>
      <c r="AL38" s="270" t="s">
        <v>459</v>
      </c>
      <c r="AM38" s="137" t="str">
        <f>$G$38</f>
        <v>Porcentaje de Procesos Contractuales de Malla Vial y Parques de la Vigencia 2018 Realizados Utilizando los Pliegos Tipo</v>
      </c>
      <c r="AN38" s="138">
        <f t="shared" si="0"/>
        <v>0.5</v>
      </c>
      <c r="AO38" s="89">
        <v>50</v>
      </c>
      <c r="AP38" s="139">
        <f aca="true" t="shared" si="13" ref="AP38:AP44">AO38/AN38</f>
        <v>100</v>
      </c>
      <c r="AQ38" s="65" t="s">
        <v>509</v>
      </c>
      <c r="AR38" s="65" t="s">
        <v>507</v>
      </c>
      <c r="AS38" s="137" t="str">
        <f>$G$38</f>
        <v>Porcentaje de Procesos Contractuales de Malla Vial y Parques de la Vigencia 2018 Realizados Utilizando los Pliegos Tipo</v>
      </c>
      <c r="AT38" s="138">
        <f t="shared" si="1"/>
        <v>0.2</v>
      </c>
      <c r="AU38" s="89"/>
      <c r="AV38" s="139">
        <f t="shared" si="11"/>
        <v>0</v>
      </c>
      <c r="AW38" s="72"/>
      <c r="AX38" s="65"/>
      <c r="AY38" s="137" t="str">
        <f>$G$38</f>
        <v>Porcentaje de Procesos Contractuales de Malla Vial y Parques de la Vigencia 2018 Realizados Utilizando los Pliegos Tipo</v>
      </c>
      <c r="AZ38" s="138">
        <f t="shared" si="2"/>
        <v>1</v>
      </c>
      <c r="BA38" s="89"/>
      <c r="BB38" s="139">
        <f t="shared" si="12"/>
        <v>0</v>
      </c>
      <c r="BC38" s="139">
        <f t="shared" si="3"/>
        <v>0</v>
      </c>
      <c r="BD38" s="72"/>
    </row>
    <row r="39" spans="1:56" ht="301.5" customHeight="1">
      <c r="A39" s="61">
        <v>21</v>
      </c>
      <c r="B39" s="183"/>
      <c r="C39" s="179"/>
      <c r="D39" s="157" t="s">
        <v>197</v>
      </c>
      <c r="E39" s="158">
        <v>0.04</v>
      </c>
      <c r="F39" s="63" t="s">
        <v>60</v>
      </c>
      <c r="G39" s="71" t="s">
        <v>198</v>
      </c>
      <c r="H39" s="71" t="s">
        <v>199</v>
      </c>
      <c r="I39" s="70" t="s">
        <v>200</v>
      </c>
      <c r="J39" s="70" t="s">
        <v>101</v>
      </c>
      <c r="K39" s="70" t="s">
        <v>201</v>
      </c>
      <c r="L39" s="116">
        <v>1</v>
      </c>
      <c r="M39" s="116">
        <v>1</v>
      </c>
      <c r="N39" s="116">
        <v>1</v>
      </c>
      <c r="O39" s="116">
        <v>1</v>
      </c>
      <c r="P39" s="116">
        <f>IF(J39="Constante",AVERAGE(L39,M39,N39,O39),IF(J39="SUMA",(SUM(L39,M39,N39,O39)),IF(J39="creciente",O39,O39)))</f>
        <v>1</v>
      </c>
      <c r="Q39" s="63" t="s">
        <v>66</v>
      </c>
      <c r="R39" s="63" t="s">
        <v>202</v>
      </c>
      <c r="S39" s="71" t="s">
        <v>203</v>
      </c>
      <c r="T39" s="63" t="s">
        <v>202</v>
      </c>
      <c r="U39" s="64"/>
      <c r="V39" s="65"/>
      <c r="W39" s="65"/>
      <c r="X39" s="65"/>
      <c r="Y39" s="66"/>
      <c r="Z39" s="67"/>
      <c r="AA39" s="124" t="str">
        <f>$G$39</f>
        <v>Porcentaje de Publicación de los Procesos Contractuales del FDL y Modificaciones Contractuales Realizado</v>
      </c>
      <c r="AB39" s="120">
        <f t="shared" si="10"/>
        <v>1</v>
      </c>
      <c r="AC39" s="120">
        <v>1</v>
      </c>
      <c r="AD39" s="123">
        <f>AC39/AB39</f>
        <v>1</v>
      </c>
      <c r="AE39" s="119" t="s">
        <v>204</v>
      </c>
      <c r="AF39" s="119" t="s">
        <v>205</v>
      </c>
      <c r="AG39" s="137" t="str">
        <f>$G$39</f>
        <v>Porcentaje de Publicación de los Procesos Contractuales del FDL y Modificaciones Contractuales Realizado</v>
      </c>
      <c r="AH39" s="138">
        <f t="shared" si="4"/>
        <v>1</v>
      </c>
      <c r="AI39" s="245">
        <v>1</v>
      </c>
      <c r="AJ39" s="274">
        <f>AI39/AH39</f>
        <v>1</v>
      </c>
      <c r="AK39" s="246" t="s">
        <v>439</v>
      </c>
      <c r="AL39" s="246" t="s">
        <v>440</v>
      </c>
      <c r="AM39" s="137" t="str">
        <f>$G$39</f>
        <v>Porcentaje de Publicación de los Procesos Contractuales del FDL y Modificaciones Contractuales Realizado</v>
      </c>
      <c r="AN39" s="138">
        <f t="shared" si="0"/>
        <v>1</v>
      </c>
      <c r="AO39" s="89">
        <v>100</v>
      </c>
      <c r="AP39" s="139">
        <f t="shared" si="13"/>
        <v>100</v>
      </c>
      <c r="AQ39" s="65" t="s">
        <v>512</v>
      </c>
      <c r="AR39" s="246" t="s">
        <v>506</v>
      </c>
      <c r="AS39" s="137" t="str">
        <f>$G$39</f>
        <v>Porcentaje de Publicación de los Procesos Contractuales del FDL y Modificaciones Contractuales Realizado</v>
      </c>
      <c r="AT39" s="138">
        <f t="shared" si="1"/>
        <v>1</v>
      </c>
      <c r="AU39" s="89"/>
      <c r="AV39" s="139">
        <f t="shared" si="11"/>
        <v>0</v>
      </c>
      <c r="AW39" s="72"/>
      <c r="AX39" s="65"/>
      <c r="AY39" s="137" t="str">
        <f>$G$39</f>
        <v>Porcentaje de Publicación de los Procesos Contractuales del FDL y Modificaciones Contractuales Realizado</v>
      </c>
      <c r="AZ39" s="138">
        <f t="shared" si="2"/>
        <v>1</v>
      </c>
      <c r="BA39" s="89"/>
      <c r="BB39" s="139">
        <f t="shared" si="12"/>
        <v>0</v>
      </c>
      <c r="BC39" s="139">
        <f t="shared" si="3"/>
        <v>0</v>
      </c>
      <c r="BD39" s="72"/>
    </row>
    <row r="40" spans="1:56" ht="122.25" customHeight="1" thickBot="1">
      <c r="A40" s="62">
        <v>22</v>
      </c>
      <c r="B40" s="183"/>
      <c r="C40" s="179"/>
      <c r="D40" s="157" t="s">
        <v>206</v>
      </c>
      <c r="E40" s="158">
        <v>0.02</v>
      </c>
      <c r="F40" s="63" t="s">
        <v>60</v>
      </c>
      <c r="G40" s="71" t="s">
        <v>207</v>
      </c>
      <c r="H40" s="71" t="s">
        <v>207</v>
      </c>
      <c r="I40" s="70" t="s">
        <v>208</v>
      </c>
      <c r="J40" s="63" t="s">
        <v>64</v>
      </c>
      <c r="K40" s="63" t="s">
        <v>209</v>
      </c>
      <c r="L40" s="116">
        <v>0.01</v>
      </c>
      <c r="M40" s="116">
        <v>0.05</v>
      </c>
      <c r="N40" s="116">
        <v>0.5</v>
      </c>
      <c r="O40" s="116">
        <v>0.8</v>
      </c>
      <c r="P40" s="116">
        <v>0.8</v>
      </c>
      <c r="Q40" s="63" t="s">
        <v>66</v>
      </c>
      <c r="R40" s="63" t="s">
        <v>210</v>
      </c>
      <c r="S40" s="71" t="s">
        <v>203</v>
      </c>
      <c r="T40" s="64" t="s">
        <v>202</v>
      </c>
      <c r="U40" s="64"/>
      <c r="V40" s="65"/>
      <c r="W40" s="65"/>
      <c r="X40" s="65"/>
      <c r="Y40" s="66"/>
      <c r="Z40" s="67"/>
      <c r="AA40" s="124" t="str">
        <f>$G$40</f>
        <v>Porcentaje de bienes de caracteristicas tecnicas uniformes de común utilización aquiridos a través del portal CCE</v>
      </c>
      <c r="AB40" s="120">
        <f t="shared" si="10"/>
        <v>0.01</v>
      </c>
      <c r="AC40" s="120">
        <v>0.01</v>
      </c>
      <c r="AD40" s="123">
        <f>AC40/AB40</f>
        <v>1</v>
      </c>
      <c r="AE40" s="119" t="s">
        <v>211</v>
      </c>
      <c r="AF40" s="119" t="s">
        <v>212</v>
      </c>
      <c r="AG40" s="137" t="str">
        <f>$G$40</f>
        <v>Porcentaje de bienes de caracteristicas tecnicas uniformes de común utilización aquiridos a través del portal CCE</v>
      </c>
      <c r="AH40" s="138">
        <f t="shared" si="4"/>
        <v>0.05</v>
      </c>
      <c r="AI40" s="89">
        <v>0</v>
      </c>
      <c r="AJ40" s="249">
        <f>AI40/AH40</f>
        <v>0</v>
      </c>
      <c r="AK40" s="246" t="s">
        <v>441</v>
      </c>
      <c r="AL40" s="246" t="s">
        <v>454</v>
      </c>
      <c r="AM40" s="137" t="str">
        <f>$G$40</f>
        <v>Porcentaje de bienes de caracteristicas tecnicas uniformes de común utilización aquiridos a través del portal CCE</v>
      </c>
      <c r="AN40" s="138">
        <f t="shared" si="0"/>
        <v>0.5</v>
      </c>
      <c r="AO40" s="89">
        <v>50</v>
      </c>
      <c r="AP40" s="139">
        <f t="shared" si="13"/>
        <v>100</v>
      </c>
      <c r="AQ40" s="65" t="s">
        <v>510</v>
      </c>
      <c r="AR40" s="65" t="s">
        <v>508</v>
      </c>
      <c r="AS40" s="137" t="str">
        <f>$G$40</f>
        <v>Porcentaje de bienes de caracteristicas tecnicas uniformes de común utilización aquiridos a través del portal CCE</v>
      </c>
      <c r="AT40" s="138">
        <f t="shared" si="1"/>
        <v>0.8</v>
      </c>
      <c r="AU40" s="89"/>
      <c r="AV40" s="139">
        <f t="shared" si="11"/>
        <v>0</v>
      </c>
      <c r="AW40" s="72"/>
      <c r="AX40" s="65"/>
      <c r="AY40" s="137" t="str">
        <f>$G$40</f>
        <v>Porcentaje de bienes de caracteristicas tecnicas uniformes de común utilización aquiridos a través del portal CCE</v>
      </c>
      <c r="AZ40" s="138">
        <f t="shared" si="2"/>
        <v>0.8</v>
      </c>
      <c r="BA40" s="89"/>
      <c r="BB40" s="139">
        <f t="shared" si="12"/>
        <v>0</v>
      </c>
      <c r="BC40" s="139">
        <f t="shared" si="3"/>
        <v>0</v>
      </c>
      <c r="BD40" s="72"/>
    </row>
    <row r="41" spans="1:56" ht="308.25" customHeight="1">
      <c r="A41" s="61">
        <v>23</v>
      </c>
      <c r="B41" s="183"/>
      <c r="C41" s="179"/>
      <c r="D41" s="157" t="s">
        <v>213</v>
      </c>
      <c r="E41" s="158">
        <v>0.02</v>
      </c>
      <c r="F41" s="63" t="s">
        <v>60</v>
      </c>
      <c r="G41" s="71" t="s">
        <v>214</v>
      </c>
      <c r="H41" s="71" t="s">
        <v>215</v>
      </c>
      <c r="I41" s="70" t="s">
        <v>216</v>
      </c>
      <c r="J41" s="70" t="s">
        <v>101</v>
      </c>
      <c r="K41" s="63" t="s">
        <v>217</v>
      </c>
      <c r="L41" s="116">
        <v>1</v>
      </c>
      <c r="M41" s="116">
        <v>1</v>
      </c>
      <c r="N41" s="116">
        <v>1</v>
      </c>
      <c r="O41" s="116">
        <v>1</v>
      </c>
      <c r="P41" s="116">
        <v>1</v>
      </c>
      <c r="Q41" s="63" t="s">
        <v>66</v>
      </c>
      <c r="R41" s="63" t="s">
        <v>218</v>
      </c>
      <c r="S41" s="63" t="s">
        <v>219</v>
      </c>
      <c r="T41" s="64" t="s">
        <v>220</v>
      </c>
      <c r="U41" s="64"/>
      <c r="V41" s="65"/>
      <c r="W41" s="65"/>
      <c r="X41" s="65"/>
      <c r="Y41" s="66"/>
      <c r="Z41" s="67"/>
      <c r="AA41" s="124" t="str">
        <f>$G$41</f>
        <v>Porcentaje de Lineamientos Establecidos en la Directiva 12 de 2016 o Aquella que la Modifique Aplicados</v>
      </c>
      <c r="AB41" s="120">
        <f t="shared" si="10"/>
        <v>1</v>
      </c>
      <c r="AC41" s="120">
        <v>1</v>
      </c>
      <c r="AD41" s="123">
        <f>AC41/AB41</f>
        <v>1</v>
      </c>
      <c r="AE41" s="119" t="s">
        <v>221</v>
      </c>
      <c r="AF41" s="119" t="s">
        <v>222</v>
      </c>
      <c r="AG41" s="137" t="str">
        <f>$G$41</f>
        <v>Porcentaje de Lineamientos Establecidos en la Directiva 12 de 2016 o Aquella que la Modifique Aplicados</v>
      </c>
      <c r="AH41" s="138">
        <f t="shared" si="4"/>
        <v>1</v>
      </c>
      <c r="AI41" s="245">
        <v>1</v>
      </c>
      <c r="AJ41" s="274">
        <f>AI41/AH41</f>
        <v>1</v>
      </c>
      <c r="AK41" s="253" t="s">
        <v>442</v>
      </c>
      <c r="AL41" s="246" t="s">
        <v>443</v>
      </c>
      <c r="AM41" s="137" t="str">
        <f>$G$41</f>
        <v>Porcentaje de Lineamientos Establecidos en la Directiva 12 de 2016 o Aquella que la Modifique Aplicados</v>
      </c>
      <c r="AN41" s="138">
        <f t="shared" si="0"/>
        <v>1</v>
      </c>
      <c r="AO41" s="89">
        <v>100</v>
      </c>
      <c r="AP41" s="139">
        <f t="shared" si="13"/>
        <v>100</v>
      </c>
      <c r="AQ41" s="281" t="s">
        <v>494</v>
      </c>
      <c r="AR41" s="65" t="s">
        <v>498</v>
      </c>
      <c r="AS41" s="137" t="str">
        <f>$G$41</f>
        <v>Porcentaje de Lineamientos Establecidos en la Directiva 12 de 2016 o Aquella que la Modifique Aplicados</v>
      </c>
      <c r="AT41" s="138">
        <f t="shared" si="1"/>
        <v>1</v>
      </c>
      <c r="AU41" s="89"/>
      <c r="AV41" s="139">
        <f t="shared" si="11"/>
        <v>0</v>
      </c>
      <c r="AW41" s="72"/>
      <c r="AX41" s="65"/>
      <c r="AY41" s="137" t="str">
        <f>$G$41</f>
        <v>Porcentaje de Lineamientos Establecidos en la Directiva 12 de 2016 o Aquella que la Modifique Aplicados</v>
      </c>
      <c r="AZ41" s="138">
        <f t="shared" si="2"/>
        <v>1</v>
      </c>
      <c r="BA41" s="89"/>
      <c r="BB41" s="139">
        <f t="shared" si="12"/>
        <v>0</v>
      </c>
      <c r="BC41" s="139">
        <f t="shared" si="3"/>
        <v>0</v>
      </c>
      <c r="BD41" s="72"/>
    </row>
    <row r="42" spans="1:56" s="202" customFormat="1" ht="122.25" customHeight="1" thickBot="1">
      <c r="A42" s="203">
        <v>24</v>
      </c>
      <c r="B42" s="192"/>
      <c r="C42" s="204"/>
      <c r="D42" s="205" t="s">
        <v>223</v>
      </c>
      <c r="E42" s="206">
        <v>0.01</v>
      </c>
      <c r="F42" s="149" t="s">
        <v>60</v>
      </c>
      <c r="G42" s="207" t="s">
        <v>224</v>
      </c>
      <c r="H42" s="149" t="s">
        <v>225</v>
      </c>
      <c r="I42" s="149" t="s">
        <v>226</v>
      </c>
      <c r="J42" s="149" t="s">
        <v>101</v>
      </c>
      <c r="K42" s="149" t="s">
        <v>227</v>
      </c>
      <c r="L42" s="116">
        <v>0</v>
      </c>
      <c r="M42" s="116">
        <v>0</v>
      </c>
      <c r="N42" s="116">
        <v>0</v>
      </c>
      <c r="O42" s="116">
        <v>1</v>
      </c>
      <c r="P42" s="116">
        <v>1</v>
      </c>
      <c r="Q42" s="149" t="s">
        <v>66</v>
      </c>
      <c r="R42" s="149" t="s">
        <v>228</v>
      </c>
      <c r="S42" s="207" t="s">
        <v>203</v>
      </c>
      <c r="T42" s="124" t="s">
        <v>228</v>
      </c>
      <c r="U42" s="124"/>
      <c r="V42" s="125"/>
      <c r="W42" s="125"/>
      <c r="X42" s="125"/>
      <c r="Y42" s="66"/>
      <c r="Z42" s="197"/>
      <c r="AA42" s="124" t="str">
        <f>$G$42</f>
        <v>Porcentaje de Ejecución del Plan de Implementación del SIPSE Local</v>
      </c>
      <c r="AB42" s="120">
        <f t="shared" si="10"/>
        <v>0</v>
      </c>
      <c r="AC42" s="142">
        <v>0</v>
      </c>
      <c r="AD42" s="143"/>
      <c r="AE42" s="119" t="s">
        <v>229</v>
      </c>
      <c r="AF42" s="119"/>
      <c r="AG42" s="125" t="str">
        <f>$G$42</f>
        <v>Porcentaje de Ejecución del Plan de Implementación del SIPSE Local</v>
      </c>
      <c r="AH42" s="198">
        <v>1</v>
      </c>
      <c r="AI42" s="198">
        <v>1</v>
      </c>
      <c r="AJ42" s="198">
        <v>1</v>
      </c>
      <c r="AK42" s="247" t="s">
        <v>467</v>
      </c>
      <c r="AL42" s="247" t="s">
        <v>468</v>
      </c>
      <c r="AM42" s="125" t="str">
        <f>$G$42</f>
        <v>Porcentaje de Ejecución del Plan de Implementación del SIPSE Local</v>
      </c>
      <c r="AN42" s="198">
        <f t="shared" si="0"/>
        <v>0</v>
      </c>
      <c r="AO42" s="199"/>
      <c r="AP42" s="200" t="e">
        <f t="shared" si="13"/>
        <v>#DIV/0!</v>
      </c>
      <c r="AQ42" s="125" t="s">
        <v>499</v>
      </c>
      <c r="AR42" s="125"/>
      <c r="AS42" s="125" t="str">
        <f>$G$42</f>
        <v>Porcentaje de Ejecución del Plan de Implementación del SIPSE Local</v>
      </c>
      <c r="AT42" s="198">
        <f t="shared" si="1"/>
        <v>1</v>
      </c>
      <c r="AU42" s="199"/>
      <c r="AV42" s="200">
        <f t="shared" si="11"/>
        <v>0</v>
      </c>
      <c r="AW42" s="201"/>
      <c r="AX42" s="125"/>
      <c r="AY42" s="125" t="str">
        <f>$G$42</f>
        <v>Porcentaje de Ejecución del Plan de Implementación del SIPSE Local</v>
      </c>
      <c r="AZ42" s="198">
        <f t="shared" si="2"/>
        <v>1</v>
      </c>
      <c r="BA42" s="199"/>
      <c r="BB42" s="200">
        <f t="shared" si="12"/>
        <v>0</v>
      </c>
      <c r="BC42" s="200">
        <f t="shared" si="3"/>
        <v>0</v>
      </c>
      <c r="BD42" s="201"/>
    </row>
    <row r="43" spans="1:56" s="202" customFormat="1" ht="129" customHeight="1">
      <c r="A43" s="191">
        <v>25</v>
      </c>
      <c r="B43" s="192"/>
      <c r="C43" s="204"/>
      <c r="D43" s="208" t="s">
        <v>230</v>
      </c>
      <c r="E43" s="117">
        <v>0.01</v>
      </c>
      <c r="F43" s="149" t="s">
        <v>60</v>
      </c>
      <c r="G43" s="207" t="s">
        <v>231</v>
      </c>
      <c r="H43" s="149" t="s">
        <v>232</v>
      </c>
      <c r="I43" s="149" t="s">
        <v>233</v>
      </c>
      <c r="J43" s="149" t="s">
        <v>77</v>
      </c>
      <c r="K43" s="149" t="s">
        <v>234</v>
      </c>
      <c r="L43" s="116">
        <v>1</v>
      </c>
      <c r="M43" s="116">
        <v>1</v>
      </c>
      <c r="N43" s="116">
        <v>1</v>
      </c>
      <c r="O43" s="116">
        <v>1</v>
      </c>
      <c r="P43" s="116">
        <v>1</v>
      </c>
      <c r="Q43" s="149" t="s">
        <v>66</v>
      </c>
      <c r="R43" s="149" t="s">
        <v>235</v>
      </c>
      <c r="S43" s="124" t="s">
        <v>236</v>
      </c>
      <c r="T43" s="124" t="s">
        <v>237</v>
      </c>
      <c r="U43" s="124"/>
      <c r="V43" s="125"/>
      <c r="W43" s="125"/>
      <c r="X43" s="125"/>
      <c r="Y43" s="66"/>
      <c r="Z43" s="197"/>
      <c r="AA43" s="124" t="str">
        <f>$G$43</f>
        <v>Porcentaje de asistencia a las jornadas programadas por la Dirección Financiera de la SDG</v>
      </c>
      <c r="AB43" s="120">
        <f t="shared" si="10"/>
        <v>1</v>
      </c>
      <c r="AC43" s="118">
        <v>1</v>
      </c>
      <c r="AD43" s="156">
        <f>AC43/AB43</f>
        <v>1</v>
      </c>
      <c r="AE43" s="119" t="s">
        <v>238</v>
      </c>
      <c r="AF43" s="119" t="s">
        <v>239</v>
      </c>
      <c r="AG43" s="125" t="str">
        <f>$G$43</f>
        <v>Porcentaje de asistencia a las jornadas programadas por la Dirección Financiera de la SDG</v>
      </c>
      <c r="AH43" s="198">
        <f t="shared" si="4"/>
        <v>1</v>
      </c>
      <c r="AI43" s="198">
        <v>1</v>
      </c>
      <c r="AJ43" s="198">
        <v>1</v>
      </c>
      <c r="AK43" s="246" t="s">
        <v>466</v>
      </c>
      <c r="AL43" s="247" t="s">
        <v>409</v>
      </c>
      <c r="AM43" s="125" t="str">
        <f>$G$43</f>
        <v>Porcentaje de asistencia a las jornadas programadas por la Dirección Financiera de la SDG</v>
      </c>
      <c r="AN43" s="198">
        <f t="shared" si="0"/>
        <v>1</v>
      </c>
      <c r="AO43" s="199"/>
      <c r="AP43" s="200">
        <f t="shared" si="13"/>
        <v>0</v>
      </c>
      <c r="AQ43" s="125" t="s">
        <v>499</v>
      </c>
      <c r="AR43" s="125" t="s">
        <v>505</v>
      </c>
      <c r="AS43" s="125" t="str">
        <f>$G$43</f>
        <v>Porcentaje de asistencia a las jornadas programadas por la Dirección Financiera de la SDG</v>
      </c>
      <c r="AT43" s="198">
        <f t="shared" si="1"/>
        <v>1</v>
      </c>
      <c r="AU43" s="199"/>
      <c r="AV43" s="200">
        <f t="shared" si="11"/>
        <v>0</v>
      </c>
      <c r="AW43" s="201"/>
      <c r="AX43" s="125"/>
      <c r="AY43" s="125" t="str">
        <f>$G$43</f>
        <v>Porcentaje de asistencia a las jornadas programadas por la Dirección Financiera de la SDG</v>
      </c>
      <c r="AZ43" s="198">
        <f t="shared" si="2"/>
        <v>1</v>
      </c>
      <c r="BA43" s="199"/>
      <c r="BB43" s="200">
        <f t="shared" si="12"/>
        <v>0</v>
      </c>
      <c r="BC43" s="200">
        <f t="shared" si="3"/>
        <v>0</v>
      </c>
      <c r="BD43" s="201"/>
    </row>
    <row r="44" spans="1:56" ht="160.5" customHeight="1">
      <c r="A44" s="62">
        <v>26</v>
      </c>
      <c r="B44" s="183"/>
      <c r="C44" s="179"/>
      <c r="D44" s="161" t="s">
        <v>240</v>
      </c>
      <c r="E44" s="141">
        <v>0.01</v>
      </c>
      <c r="F44" s="63" t="s">
        <v>73</v>
      </c>
      <c r="G44" s="71" t="s">
        <v>241</v>
      </c>
      <c r="H44" s="63" t="s">
        <v>242</v>
      </c>
      <c r="I44" s="63" t="s">
        <v>243</v>
      </c>
      <c r="J44" s="63" t="s">
        <v>101</v>
      </c>
      <c r="K44" s="63" t="s">
        <v>244</v>
      </c>
      <c r="L44" s="116">
        <v>1</v>
      </c>
      <c r="M44" s="116">
        <v>1</v>
      </c>
      <c r="N44" s="116">
        <v>1</v>
      </c>
      <c r="O44" s="116">
        <v>1</v>
      </c>
      <c r="P44" s="116">
        <v>1</v>
      </c>
      <c r="Q44" s="63" t="s">
        <v>66</v>
      </c>
      <c r="R44" s="63" t="s">
        <v>245</v>
      </c>
      <c r="S44" s="64" t="s">
        <v>246</v>
      </c>
      <c r="T44" s="63" t="s">
        <v>245</v>
      </c>
      <c r="U44" s="64"/>
      <c r="V44" s="65"/>
      <c r="W44" s="65"/>
      <c r="X44" s="65"/>
      <c r="Y44" s="66"/>
      <c r="Z44" s="67"/>
      <c r="AA44" s="124" t="str">
        <f>$G$44</f>
        <v>Porcentaje de reporte de información insumo para contabilidad</v>
      </c>
      <c r="AB44" s="120">
        <f t="shared" si="10"/>
        <v>1</v>
      </c>
      <c r="AC44" s="120">
        <v>1</v>
      </c>
      <c r="AD44" s="123">
        <f>AC44/AB44</f>
        <v>1</v>
      </c>
      <c r="AE44" s="119" t="s">
        <v>408</v>
      </c>
      <c r="AF44" s="119" t="s">
        <v>409</v>
      </c>
      <c r="AG44" s="137" t="str">
        <f>$G$44</f>
        <v>Porcentaje de reporte de información insumo para contabilidad</v>
      </c>
      <c r="AH44" s="138">
        <f t="shared" si="4"/>
        <v>1</v>
      </c>
      <c r="AI44" s="245">
        <v>0.8</v>
      </c>
      <c r="AJ44" s="245">
        <v>0.8</v>
      </c>
      <c r="AK44" s="246" t="s">
        <v>453</v>
      </c>
      <c r="AL44" s="246"/>
      <c r="AM44" s="137" t="str">
        <f>$G$44</f>
        <v>Porcentaje de reporte de información insumo para contabilidad</v>
      </c>
      <c r="AN44" s="138">
        <f t="shared" si="0"/>
        <v>1</v>
      </c>
      <c r="AO44" s="89">
        <v>50</v>
      </c>
      <c r="AP44" s="139">
        <f t="shared" si="13"/>
        <v>50</v>
      </c>
      <c r="AQ44" s="283" t="s">
        <v>514</v>
      </c>
      <c r="AR44" s="65" t="s">
        <v>504</v>
      </c>
      <c r="AS44" s="137" t="str">
        <f>$G$44</f>
        <v>Porcentaje de reporte de información insumo para contabilidad</v>
      </c>
      <c r="AT44" s="138">
        <f t="shared" si="1"/>
        <v>1</v>
      </c>
      <c r="AU44" s="89"/>
      <c r="AV44" s="139">
        <f t="shared" si="11"/>
        <v>0</v>
      </c>
      <c r="AW44" s="72"/>
      <c r="AX44" s="65"/>
      <c r="AY44" s="137" t="str">
        <f>$G$44</f>
        <v>Porcentaje de reporte de información insumo para contabilidad</v>
      </c>
      <c r="AZ44" s="138">
        <f t="shared" si="2"/>
        <v>1</v>
      </c>
      <c r="BA44" s="89"/>
      <c r="BB44" s="139">
        <f t="shared" si="12"/>
        <v>0</v>
      </c>
      <c r="BC44" s="139">
        <f t="shared" si="3"/>
        <v>0</v>
      </c>
      <c r="BD44" s="72"/>
    </row>
    <row r="45" spans="1:56" ht="93.75" customHeight="1" thickBot="1">
      <c r="A45" s="73"/>
      <c r="B45" s="183"/>
      <c r="C45" s="179"/>
      <c r="D45" s="147" t="s">
        <v>95</v>
      </c>
      <c r="E45" s="141">
        <v>0.17</v>
      </c>
      <c r="F45" s="162"/>
      <c r="G45" s="163"/>
      <c r="H45" s="163"/>
      <c r="I45" s="162"/>
      <c r="J45" s="63"/>
      <c r="K45" s="63"/>
      <c r="L45" s="164"/>
      <c r="M45" s="164"/>
      <c r="N45" s="164"/>
      <c r="O45" s="164"/>
      <c r="P45" s="165"/>
      <c r="Q45" s="162"/>
      <c r="R45" s="162"/>
      <c r="S45" s="166"/>
      <c r="T45" s="166"/>
      <c r="U45" s="166"/>
      <c r="V45" s="167"/>
      <c r="W45" s="167"/>
      <c r="X45" s="167"/>
      <c r="Y45" s="168"/>
      <c r="Z45" s="169"/>
      <c r="AA45" s="124"/>
      <c r="AB45" s="120"/>
      <c r="AC45" s="142"/>
      <c r="AD45" s="143"/>
      <c r="AE45" s="119"/>
      <c r="AF45" s="119"/>
      <c r="AG45" s="137"/>
      <c r="AH45" s="138"/>
      <c r="AI45" s="89"/>
      <c r="AJ45" s="139"/>
      <c r="AK45" s="246"/>
      <c r="AL45" s="246"/>
      <c r="AM45" s="137"/>
      <c r="AN45" s="138"/>
      <c r="AO45" s="89"/>
      <c r="AP45" s="139"/>
      <c r="AQ45" s="65"/>
      <c r="AR45" s="65"/>
      <c r="AS45" s="137"/>
      <c r="AT45" s="138"/>
      <c r="AU45" s="89"/>
      <c r="AV45" s="139"/>
      <c r="AW45" s="72"/>
      <c r="AX45" s="65"/>
      <c r="AY45" s="137"/>
      <c r="AZ45" s="138"/>
      <c r="BA45" s="89"/>
      <c r="BB45" s="139"/>
      <c r="BC45" s="139"/>
      <c r="BD45" s="72"/>
    </row>
    <row r="46" spans="1:56" ht="231" customHeight="1" thickBot="1">
      <c r="A46" s="61">
        <v>27</v>
      </c>
      <c r="B46" s="183"/>
      <c r="C46" s="180" t="s">
        <v>247</v>
      </c>
      <c r="D46" s="69" t="s">
        <v>248</v>
      </c>
      <c r="E46" s="141">
        <v>0.07</v>
      </c>
      <c r="F46" s="63" t="s">
        <v>60</v>
      </c>
      <c r="G46" s="144" t="s">
        <v>249</v>
      </c>
      <c r="H46" s="69" t="s">
        <v>250</v>
      </c>
      <c r="I46" s="63" t="s">
        <v>251</v>
      </c>
      <c r="J46" s="63" t="s">
        <v>101</v>
      </c>
      <c r="K46" s="63" t="s">
        <v>252</v>
      </c>
      <c r="L46" s="116">
        <v>1</v>
      </c>
      <c r="M46" s="116">
        <v>1</v>
      </c>
      <c r="N46" s="116">
        <v>1</v>
      </c>
      <c r="O46" s="116">
        <v>1</v>
      </c>
      <c r="P46" s="116">
        <v>1</v>
      </c>
      <c r="Q46" s="63" t="s">
        <v>66</v>
      </c>
      <c r="R46" s="63"/>
      <c r="S46" s="64" t="s">
        <v>246</v>
      </c>
      <c r="T46" s="64"/>
      <c r="U46" s="64"/>
      <c r="V46" s="167"/>
      <c r="W46" s="167"/>
      <c r="X46" s="167"/>
      <c r="Y46" s="168"/>
      <c r="Z46" s="169"/>
      <c r="AA46" s="124" t="str">
        <f>$G$46</f>
        <v>Porcentaje de Requerimientos Asignados a la Alcaldia Local Respondidos</v>
      </c>
      <c r="AB46" s="120">
        <f>L46</f>
        <v>1</v>
      </c>
      <c r="AC46" s="120">
        <v>0.45</v>
      </c>
      <c r="AD46" s="156">
        <f>AC46/AB46</f>
        <v>0.45</v>
      </c>
      <c r="AE46" s="119" t="s">
        <v>253</v>
      </c>
      <c r="AF46" s="119" t="s">
        <v>254</v>
      </c>
      <c r="AG46" s="137" t="str">
        <f>$G$46</f>
        <v>Porcentaje de Requerimientos Asignados a la Alcaldia Local Respondidos</v>
      </c>
      <c r="AH46" s="138">
        <f t="shared" si="4"/>
        <v>1</v>
      </c>
      <c r="AI46" s="245">
        <v>0.745</v>
      </c>
      <c r="AJ46" s="245">
        <v>0.745</v>
      </c>
      <c r="AK46" s="248" t="s">
        <v>444</v>
      </c>
      <c r="AL46" s="264" t="s">
        <v>254</v>
      </c>
      <c r="AM46" s="137" t="str">
        <f>$G$46</f>
        <v>Porcentaje de Requerimientos Asignados a la Alcaldia Local Respondidos</v>
      </c>
      <c r="AN46" s="138">
        <f t="shared" si="0"/>
        <v>1</v>
      </c>
      <c r="AO46" s="89">
        <v>72.4</v>
      </c>
      <c r="AP46" s="139">
        <f>AO46/AN46</f>
        <v>72.4</v>
      </c>
      <c r="AQ46" s="65" t="s">
        <v>487</v>
      </c>
      <c r="AR46" s="65" t="s">
        <v>513</v>
      </c>
      <c r="AS46" s="137" t="str">
        <f>$G$46</f>
        <v>Porcentaje de Requerimientos Asignados a la Alcaldia Local Respondidos</v>
      </c>
      <c r="AT46" s="138">
        <f t="shared" si="1"/>
        <v>1</v>
      </c>
      <c r="AU46" s="89"/>
      <c r="AV46" s="139">
        <f>AU46/AT46</f>
        <v>0</v>
      </c>
      <c r="AW46" s="72"/>
      <c r="AX46" s="65"/>
      <c r="AY46" s="137" t="str">
        <f>$G$46</f>
        <v>Porcentaje de Requerimientos Asignados a la Alcaldia Local Respondidos</v>
      </c>
      <c r="AZ46" s="138">
        <f t="shared" si="2"/>
        <v>1</v>
      </c>
      <c r="BA46" s="89"/>
      <c r="BB46" s="139">
        <f>BA46/AZ46</f>
        <v>0</v>
      </c>
      <c r="BC46" s="139">
        <f t="shared" si="3"/>
        <v>0</v>
      </c>
      <c r="BD46" s="72"/>
    </row>
    <row r="47" spans="1:56" ht="93.75" customHeight="1" thickBot="1">
      <c r="A47" s="61"/>
      <c r="B47" s="183"/>
      <c r="C47" s="181"/>
      <c r="D47" s="147" t="s">
        <v>95</v>
      </c>
      <c r="E47" s="141">
        <v>0.07</v>
      </c>
      <c r="F47" s="63"/>
      <c r="G47" s="144"/>
      <c r="H47" s="144"/>
      <c r="I47" s="63"/>
      <c r="J47" s="63"/>
      <c r="K47" s="63"/>
      <c r="L47" s="151"/>
      <c r="M47" s="151"/>
      <c r="N47" s="151"/>
      <c r="O47" s="151"/>
      <c r="P47" s="151"/>
      <c r="Q47" s="63"/>
      <c r="R47" s="63"/>
      <c r="S47" s="64"/>
      <c r="T47" s="64"/>
      <c r="U47" s="64"/>
      <c r="V47" s="167"/>
      <c r="W47" s="167"/>
      <c r="X47" s="167"/>
      <c r="Y47" s="168"/>
      <c r="Z47" s="169"/>
      <c r="AA47" s="124"/>
      <c r="AB47" s="120"/>
      <c r="AC47" s="142"/>
      <c r="AD47" s="143"/>
      <c r="AE47" s="119"/>
      <c r="AF47" s="119"/>
      <c r="AG47" s="137"/>
      <c r="AH47" s="138"/>
      <c r="AI47" s="89"/>
      <c r="AJ47" s="139"/>
      <c r="AK47" s="246"/>
      <c r="AL47" s="246"/>
      <c r="AM47" s="137"/>
      <c r="AN47" s="138"/>
      <c r="AO47" s="89"/>
      <c r="AP47" s="139"/>
      <c r="AQ47" s="65"/>
      <c r="AR47" s="65"/>
      <c r="AS47" s="137"/>
      <c r="AT47" s="138"/>
      <c r="AU47" s="89"/>
      <c r="AV47" s="139"/>
      <c r="AW47" s="72"/>
      <c r="AX47" s="65"/>
      <c r="AY47" s="137"/>
      <c r="AZ47" s="138"/>
      <c r="BA47" s="89"/>
      <c r="BB47" s="139"/>
      <c r="BC47" s="139"/>
      <c r="BD47" s="72"/>
    </row>
    <row r="48" spans="1:56" s="202" customFormat="1" ht="177.75" customHeight="1">
      <c r="A48" s="191">
        <v>28</v>
      </c>
      <c r="B48" s="192"/>
      <c r="C48" s="209" t="s">
        <v>255</v>
      </c>
      <c r="D48" s="176" t="s">
        <v>410</v>
      </c>
      <c r="E48" s="210">
        <v>0.05</v>
      </c>
      <c r="F48" s="173" t="s">
        <v>73</v>
      </c>
      <c r="G48" s="211" t="s">
        <v>411</v>
      </c>
      <c r="H48" s="211" t="s">
        <v>412</v>
      </c>
      <c r="I48" s="173">
        <v>2137</v>
      </c>
      <c r="J48" s="212" t="s">
        <v>77</v>
      </c>
      <c r="K48" s="212" t="s">
        <v>413</v>
      </c>
      <c r="L48" s="173"/>
      <c r="M48" s="173"/>
      <c r="N48" s="174" t="s">
        <v>427</v>
      </c>
      <c r="O48" s="174" t="s">
        <v>428</v>
      </c>
      <c r="P48" s="174">
        <v>1</v>
      </c>
      <c r="Q48" s="173" t="s">
        <v>66</v>
      </c>
      <c r="R48" s="213" t="s">
        <v>257</v>
      </c>
      <c r="S48" s="213" t="s">
        <v>414</v>
      </c>
      <c r="T48" s="214" t="s">
        <v>415</v>
      </c>
      <c r="U48" s="214" t="s">
        <v>317</v>
      </c>
      <c r="V48" s="125"/>
      <c r="W48" s="125"/>
      <c r="X48" s="125"/>
      <c r="Y48" s="66"/>
      <c r="Z48" s="197"/>
      <c r="AA48" s="124" t="str">
        <f>$G$48</f>
        <v>TRD de contratos aplicada para la serie de contratos en la alcaldía local para la documentación producida entre el 29 de diciembre de 2006 al 29 de septiembre de 2016</v>
      </c>
      <c r="AB48" s="142">
        <f>L48</f>
        <v>0</v>
      </c>
      <c r="AC48" s="142" t="s">
        <v>268</v>
      </c>
      <c r="AD48" s="142" t="s">
        <v>268</v>
      </c>
      <c r="AE48" s="142" t="s">
        <v>268</v>
      </c>
      <c r="AF48" s="142" t="s">
        <v>268</v>
      </c>
      <c r="AG48" s="125" t="str">
        <f>$G$48</f>
        <v>TRD de contratos aplicada para la serie de contratos en la alcaldía local para la documentación producida entre el 29 de diciembre de 2006 al 29 de septiembre de 2016</v>
      </c>
      <c r="AH48" s="199">
        <f t="shared" si="4"/>
        <v>0</v>
      </c>
      <c r="AI48" s="199"/>
      <c r="AJ48" s="200" t="s">
        <v>470</v>
      </c>
      <c r="AK48" s="247" t="s">
        <v>437</v>
      </c>
      <c r="AL48" s="247"/>
      <c r="AM48" s="125" t="str">
        <f>$G$48</f>
        <v>TRD de contratos aplicada para la serie de contratos en la alcaldía local para la documentación producida entre el 29 de diciembre de 2006 al 29 de septiembre de 2016</v>
      </c>
      <c r="AN48" s="199" t="str">
        <f t="shared" si="0"/>
        <v>50% (1018)</v>
      </c>
      <c r="AO48" s="199"/>
      <c r="AP48" s="200" t="e">
        <f>AO48/AN48</f>
        <v>#VALUE!</v>
      </c>
      <c r="AQ48" s="125" t="s">
        <v>500</v>
      </c>
      <c r="AR48" s="125" t="s">
        <v>501</v>
      </c>
      <c r="AS48" s="125" t="str">
        <f>$G$48</f>
        <v>TRD de contratos aplicada para la serie de contratos en la alcaldía local para la documentación producida entre el 29 de diciembre de 2006 al 29 de septiembre de 2016</v>
      </c>
      <c r="AT48" s="199" t="str">
        <f t="shared" si="1"/>
        <v>50% (1019)</v>
      </c>
      <c r="AU48" s="199"/>
      <c r="AV48" s="200" t="e">
        <f>AU48/AT48</f>
        <v>#VALUE!</v>
      </c>
      <c r="AW48" s="201"/>
      <c r="AX48" s="125"/>
      <c r="AY48" s="125" t="str">
        <f>$G$48</f>
        <v>TRD de contratos aplicada para la serie de contratos en la alcaldía local para la documentación producida entre el 29 de diciembre de 2006 al 29 de septiembre de 2016</v>
      </c>
      <c r="AZ48" s="199">
        <f t="shared" si="2"/>
        <v>1</v>
      </c>
      <c r="BA48" s="199"/>
      <c r="BB48" s="200">
        <f>BA48/AZ48</f>
        <v>0</v>
      </c>
      <c r="BC48" s="200">
        <f t="shared" si="3"/>
        <v>0</v>
      </c>
      <c r="BD48" s="201"/>
    </row>
    <row r="49" spans="1:56" ht="81" customHeight="1" thickBot="1">
      <c r="A49" s="73"/>
      <c r="B49" s="183"/>
      <c r="C49" s="181"/>
      <c r="D49" s="147" t="s">
        <v>95</v>
      </c>
      <c r="E49" s="141">
        <v>0.05</v>
      </c>
      <c r="F49" s="63"/>
      <c r="G49" s="144"/>
      <c r="H49" s="144"/>
      <c r="I49" s="63"/>
      <c r="J49" s="63"/>
      <c r="K49" s="63"/>
      <c r="L49" s="116"/>
      <c r="M49" s="116"/>
      <c r="N49" s="116"/>
      <c r="O49" s="116"/>
      <c r="P49" s="149"/>
      <c r="Q49" s="63"/>
      <c r="R49" s="63"/>
      <c r="S49" s="64"/>
      <c r="T49" s="64"/>
      <c r="U49" s="64"/>
      <c r="V49" s="65"/>
      <c r="W49" s="65"/>
      <c r="X49" s="65"/>
      <c r="Y49" s="66"/>
      <c r="Z49" s="67"/>
      <c r="AA49" s="124"/>
      <c r="AB49" s="120"/>
      <c r="AC49" s="142"/>
      <c r="AD49" s="143"/>
      <c r="AE49" s="119"/>
      <c r="AF49" s="119"/>
      <c r="AG49" s="137"/>
      <c r="AH49" s="138"/>
      <c r="AI49" s="89"/>
      <c r="AJ49" s="139"/>
      <c r="AK49" s="246"/>
      <c r="AL49" s="246"/>
      <c r="AM49" s="137"/>
      <c r="AN49" s="138"/>
      <c r="AO49" s="89"/>
      <c r="AP49" s="139"/>
      <c r="AQ49" s="65"/>
      <c r="AR49" s="65"/>
      <c r="AS49" s="137"/>
      <c r="AT49" s="138"/>
      <c r="AU49" s="89"/>
      <c r="AV49" s="139"/>
      <c r="AW49" s="72"/>
      <c r="AX49" s="65"/>
      <c r="AY49" s="137"/>
      <c r="AZ49" s="138"/>
      <c r="BA49" s="89"/>
      <c r="BB49" s="139"/>
      <c r="BC49" s="139"/>
      <c r="BD49" s="72"/>
    </row>
    <row r="50" spans="1:56" s="202" customFormat="1" ht="114.75" customHeight="1" thickBot="1">
      <c r="A50" s="191">
        <v>29</v>
      </c>
      <c r="B50" s="192"/>
      <c r="C50" s="209" t="s">
        <v>258</v>
      </c>
      <c r="D50" s="176" t="s">
        <v>416</v>
      </c>
      <c r="E50" s="210">
        <v>0.05</v>
      </c>
      <c r="F50" s="212" t="s">
        <v>60</v>
      </c>
      <c r="G50" s="215" t="s">
        <v>417</v>
      </c>
      <c r="H50" s="212" t="s">
        <v>418</v>
      </c>
      <c r="I50" s="212" t="s">
        <v>256</v>
      </c>
      <c r="J50" s="212" t="s">
        <v>101</v>
      </c>
      <c r="K50" s="212" t="s">
        <v>419</v>
      </c>
      <c r="L50" s="175"/>
      <c r="M50" s="175"/>
      <c r="N50" s="175">
        <v>1</v>
      </c>
      <c r="O50" s="175">
        <v>1</v>
      </c>
      <c r="P50" s="175">
        <v>1</v>
      </c>
      <c r="Q50" s="212" t="s">
        <v>66</v>
      </c>
      <c r="R50" s="214" t="s">
        <v>420</v>
      </c>
      <c r="S50" s="214" t="s">
        <v>421</v>
      </c>
      <c r="T50" s="214" t="s">
        <v>422</v>
      </c>
      <c r="U50" s="214" t="s">
        <v>317</v>
      </c>
      <c r="V50" s="125"/>
      <c r="W50" s="125"/>
      <c r="X50" s="125"/>
      <c r="Y50" s="66"/>
      <c r="Z50" s="197"/>
      <c r="AA50" s="124" t="str">
        <f>$G$50</f>
        <v>Porcentaje del lineamientos de gestión de TIC Impartidas por la DTI del nivel central Cumplidas</v>
      </c>
      <c r="AB50" s="120">
        <f>L50</f>
        <v>0</v>
      </c>
      <c r="AC50" s="142" t="s">
        <v>268</v>
      </c>
      <c r="AD50" s="142" t="s">
        <v>268</v>
      </c>
      <c r="AE50" s="142" t="s">
        <v>268</v>
      </c>
      <c r="AF50" s="142" t="s">
        <v>268</v>
      </c>
      <c r="AG50" s="125" t="str">
        <f>$G$50</f>
        <v>Porcentaje del lineamientos de gestión de TIC Impartidas por la DTI del nivel central Cumplidas</v>
      </c>
      <c r="AH50" s="198">
        <f t="shared" si="4"/>
        <v>0</v>
      </c>
      <c r="AI50" s="216"/>
      <c r="AJ50" s="200" t="s">
        <v>470</v>
      </c>
      <c r="AK50" s="247" t="s">
        <v>437</v>
      </c>
      <c r="AL50" s="247"/>
      <c r="AM50" s="125" t="str">
        <f>$G$50</f>
        <v>Porcentaje del lineamientos de gestión de TIC Impartidas por la DTI del nivel central Cumplidas</v>
      </c>
      <c r="AN50" s="198">
        <f t="shared" si="0"/>
        <v>1</v>
      </c>
      <c r="AO50" s="216"/>
      <c r="AP50" s="200">
        <f>AO50/AN50</f>
        <v>0</v>
      </c>
      <c r="AQ50" s="125" t="s">
        <v>502</v>
      </c>
      <c r="AR50" s="125" t="s">
        <v>503</v>
      </c>
      <c r="AS50" s="125" t="str">
        <f>$G$50</f>
        <v>Porcentaje del lineamientos de gestión de TIC Impartidas por la DTI del nivel central Cumplidas</v>
      </c>
      <c r="AT50" s="198">
        <f t="shared" si="1"/>
        <v>1</v>
      </c>
      <c r="AU50" s="216"/>
      <c r="AV50" s="200">
        <f>AU50/AT50</f>
        <v>0</v>
      </c>
      <c r="AW50" s="201"/>
      <c r="AX50" s="125"/>
      <c r="AY50" s="125" t="str">
        <f>$G$50</f>
        <v>Porcentaje del lineamientos de gestión de TIC Impartidas por la DTI del nivel central Cumplidas</v>
      </c>
      <c r="AZ50" s="198">
        <f t="shared" si="2"/>
        <v>1</v>
      </c>
      <c r="BA50" s="216"/>
      <c r="BB50" s="200">
        <f>BA50/AZ50</f>
        <v>0</v>
      </c>
      <c r="BC50" s="200">
        <f t="shared" si="3"/>
        <v>0</v>
      </c>
      <c r="BD50" s="201"/>
    </row>
    <row r="51" spans="1:56" ht="93.75" customHeight="1" thickBot="1">
      <c r="A51" s="61"/>
      <c r="B51" s="184"/>
      <c r="C51" s="181"/>
      <c r="D51" s="147" t="s">
        <v>95</v>
      </c>
      <c r="E51" s="141">
        <v>0.05</v>
      </c>
      <c r="F51" s="63"/>
      <c r="G51" s="144"/>
      <c r="H51" s="63"/>
      <c r="I51" s="63"/>
      <c r="J51" s="63"/>
      <c r="K51" s="63"/>
      <c r="L51" s="116"/>
      <c r="M51" s="116"/>
      <c r="N51" s="116"/>
      <c r="O51" s="116"/>
      <c r="P51" s="116"/>
      <c r="Q51" s="63"/>
      <c r="R51" s="63"/>
      <c r="S51" s="64"/>
      <c r="T51" s="64"/>
      <c r="U51" s="64"/>
      <c r="V51" s="65"/>
      <c r="W51" s="65"/>
      <c r="X51" s="65"/>
      <c r="Y51" s="66"/>
      <c r="Z51" s="67"/>
      <c r="AA51" s="124"/>
      <c r="AB51" s="120"/>
      <c r="AC51" s="154"/>
      <c r="AD51" s="143"/>
      <c r="AE51" s="119"/>
      <c r="AF51" s="119"/>
      <c r="AG51" s="137"/>
      <c r="AH51" s="138"/>
      <c r="AI51" s="170"/>
      <c r="AJ51" s="139"/>
      <c r="AK51" s="246"/>
      <c r="AL51" s="246"/>
      <c r="AM51" s="137"/>
      <c r="AN51" s="138"/>
      <c r="AO51" s="170"/>
      <c r="AP51" s="139"/>
      <c r="AQ51" s="65"/>
      <c r="AR51" s="65"/>
      <c r="AS51" s="137"/>
      <c r="AT51" s="138"/>
      <c r="AU51" s="170"/>
      <c r="AV51" s="139"/>
      <c r="AW51" s="72"/>
      <c r="AX51" s="65"/>
      <c r="AY51" s="137"/>
      <c r="AZ51" s="138"/>
      <c r="BA51" s="170"/>
      <c r="BB51" s="139"/>
      <c r="BC51" s="139"/>
      <c r="BD51" s="72"/>
    </row>
    <row r="52" spans="1:56" s="202" customFormat="1" ht="218.25" customHeight="1" thickBot="1">
      <c r="A52" s="191">
        <v>30</v>
      </c>
      <c r="B52" s="335" t="s">
        <v>259</v>
      </c>
      <c r="C52" s="347" t="s">
        <v>260</v>
      </c>
      <c r="D52" s="217" t="s">
        <v>373</v>
      </c>
      <c r="E52" s="223">
        <v>0.03</v>
      </c>
      <c r="F52" s="218" t="s">
        <v>261</v>
      </c>
      <c r="G52" s="217" t="s">
        <v>262</v>
      </c>
      <c r="H52" s="217" t="s">
        <v>263</v>
      </c>
      <c r="I52" s="219"/>
      <c r="J52" s="149" t="s">
        <v>77</v>
      </c>
      <c r="K52" s="220" t="s">
        <v>264</v>
      </c>
      <c r="L52" s="221">
        <v>0</v>
      </c>
      <c r="M52" s="221">
        <v>0</v>
      </c>
      <c r="N52" s="221">
        <v>0</v>
      </c>
      <c r="O52" s="221">
        <v>1</v>
      </c>
      <c r="P52" s="221">
        <v>1</v>
      </c>
      <c r="Q52" s="212" t="s">
        <v>66</v>
      </c>
      <c r="R52" s="149" t="s">
        <v>265</v>
      </c>
      <c r="S52" s="124"/>
      <c r="T52" s="124"/>
      <c r="U52" s="124"/>
      <c r="V52" s="125"/>
      <c r="W52" s="125"/>
      <c r="X52" s="125"/>
      <c r="Y52" s="66"/>
      <c r="Z52" s="197"/>
      <c r="AA52" s="124" t="str">
        <f>$G$52</f>
        <v>Ejercicios de evaluación de los requisitos legales aplicables el proceso/Alcaldía realizados</v>
      </c>
      <c r="AB52" s="142">
        <f aca="true" t="shared" si="14" ref="AB52:AB58">L52</f>
        <v>0</v>
      </c>
      <c r="AC52" s="142">
        <v>0</v>
      </c>
      <c r="AD52" s="143"/>
      <c r="AE52" s="119" t="s">
        <v>266</v>
      </c>
      <c r="AF52" s="119" t="s">
        <v>267</v>
      </c>
      <c r="AG52" s="125" t="str">
        <f>$G$52</f>
        <v>Ejercicios de evaluación de los requisitos legales aplicables el proceso/Alcaldía realizados</v>
      </c>
      <c r="AH52" s="199">
        <f t="shared" si="4"/>
        <v>0</v>
      </c>
      <c r="AI52" s="199"/>
      <c r="AJ52" s="200" t="s">
        <v>470</v>
      </c>
      <c r="AK52" s="247"/>
      <c r="AL52" s="247"/>
      <c r="AM52" s="125" t="str">
        <f>$G$52</f>
        <v>Ejercicios de evaluación de los requisitos legales aplicables el proceso/Alcaldía realizados</v>
      </c>
      <c r="AN52" s="199">
        <f t="shared" si="0"/>
        <v>0</v>
      </c>
      <c r="AO52" s="199"/>
      <c r="AP52" s="200" t="e">
        <f aca="true" t="shared" si="15" ref="AP52:AP58">AO52/AN52</f>
        <v>#DIV/0!</v>
      </c>
      <c r="AQ52" s="125"/>
      <c r="AR52" s="125"/>
      <c r="AS52" s="125" t="str">
        <f>$G$52</f>
        <v>Ejercicios de evaluación de los requisitos legales aplicables el proceso/Alcaldía realizados</v>
      </c>
      <c r="AT52" s="199">
        <f t="shared" si="1"/>
        <v>1</v>
      </c>
      <c r="AU52" s="199"/>
      <c r="AV52" s="200">
        <f aca="true" t="shared" si="16" ref="AV52:AV58">AU52/AT52</f>
        <v>0</v>
      </c>
      <c r="AW52" s="201"/>
      <c r="AX52" s="125"/>
      <c r="AY52" s="125" t="str">
        <f>$G$52</f>
        <v>Ejercicios de evaluación de los requisitos legales aplicables el proceso/Alcaldía realizados</v>
      </c>
      <c r="AZ52" s="199">
        <f t="shared" si="2"/>
        <v>1</v>
      </c>
      <c r="BA52" s="199"/>
      <c r="BB52" s="200">
        <f aca="true" t="shared" si="17" ref="BB52:BB58">BA52/AZ52</f>
        <v>0</v>
      </c>
      <c r="BC52" s="200">
        <f t="shared" si="3"/>
        <v>0</v>
      </c>
      <c r="BD52" s="201"/>
    </row>
    <row r="53" spans="1:56" s="202" customFormat="1" ht="162" customHeight="1">
      <c r="A53" s="191">
        <v>32</v>
      </c>
      <c r="B53" s="336"/>
      <c r="C53" s="348"/>
      <c r="D53" s="217" t="s">
        <v>270</v>
      </c>
      <c r="E53" s="223">
        <v>0.03</v>
      </c>
      <c r="F53" s="218" t="s">
        <v>261</v>
      </c>
      <c r="G53" s="217" t="s">
        <v>271</v>
      </c>
      <c r="H53" s="217" t="s">
        <v>272</v>
      </c>
      <c r="I53" s="222"/>
      <c r="J53" s="222" t="s">
        <v>77</v>
      </c>
      <c r="K53" s="220" t="s">
        <v>271</v>
      </c>
      <c r="L53" s="221">
        <v>0</v>
      </c>
      <c r="M53" s="221">
        <v>1</v>
      </c>
      <c r="N53" s="221">
        <v>0</v>
      </c>
      <c r="O53" s="221">
        <v>1</v>
      </c>
      <c r="P53" s="221">
        <v>2</v>
      </c>
      <c r="Q53" s="195" t="s">
        <v>66</v>
      </c>
      <c r="R53" s="149" t="s">
        <v>273</v>
      </c>
      <c r="S53" s="124"/>
      <c r="T53" s="124"/>
      <c r="U53" s="124"/>
      <c r="V53" s="125"/>
      <c r="W53" s="125"/>
      <c r="X53" s="125"/>
      <c r="Y53" s="66"/>
      <c r="Z53" s="197"/>
      <c r="AA53" s="124" t="str">
        <f>$G$53</f>
        <v>Mediciones de desempeño ambiental realizadas en el proceso/alcaldia local</v>
      </c>
      <c r="AB53" s="142">
        <f t="shared" si="14"/>
        <v>0</v>
      </c>
      <c r="AC53" s="142">
        <v>0</v>
      </c>
      <c r="AD53" s="143" t="s">
        <v>268</v>
      </c>
      <c r="AE53" s="119" t="s">
        <v>269</v>
      </c>
      <c r="AF53" s="119"/>
      <c r="AG53" s="125" t="str">
        <f>$G$53</f>
        <v>Mediciones de desempeño ambiental realizadas en el proceso/alcaldia local</v>
      </c>
      <c r="AH53" s="199">
        <f t="shared" si="4"/>
        <v>1</v>
      </c>
      <c r="AI53" s="199">
        <v>1</v>
      </c>
      <c r="AJ53" s="275">
        <v>1</v>
      </c>
      <c r="AK53" s="247" t="s">
        <v>464</v>
      </c>
      <c r="AL53" s="247" t="s">
        <v>465</v>
      </c>
      <c r="AM53" s="125" t="str">
        <f>$G$53</f>
        <v>Mediciones de desempeño ambiental realizadas en el proceso/alcaldia local</v>
      </c>
      <c r="AN53" s="199">
        <f t="shared" si="0"/>
        <v>0</v>
      </c>
      <c r="AO53" s="199"/>
      <c r="AP53" s="200" t="e">
        <f t="shared" si="15"/>
        <v>#DIV/0!</v>
      </c>
      <c r="AQ53" s="125"/>
      <c r="AR53" s="125"/>
      <c r="AS53" s="125" t="str">
        <f>$G$53</f>
        <v>Mediciones de desempeño ambiental realizadas en el proceso/alcaldia local</v>
      </c>
      <c r="AT53" s="199">
        <f t="shared" si="1"/>
        <v>1</v>
      </c>
      <c r="AU53" s="199"/>
      <c r="AV53" s="200">
        <f t="shared" si="16"/>
        <v>0</v>
      </c>
      <c r="AW53" s="201"/>
      <c r="AX53" s="125"/>
      <c r="AY53" s="125" t="str">
        <f>$G$53</f>
        <v>Mediciones de desempeño ambiental realizadas en el proceso/alcaldia local</v>
      </c>
      <c r="AZ53" s="199">
        <f t="shared" si="2"/>
        <v>2</v>
      </c>
      <c r="BA53" s="199"/>
      <c r="BB53" s="200">
        <f t="shared" si="17"/>
        <v>0</v>
      </c>
      <c r="BC53" s="200">
        <f t="shared" si="3"/>
        <v>0</v>
      </c>
      <c r="BD53" s="201"/>
    </row>
    <row r="54" spans="1:56" s="202" customFormat="1" ht="408.75" customHeight="1" thickBot="1">
      <c r="A54" s="203">
        <v>33</v>
      </c>
      <c r="B54" s="336"/>
      <c r="C54" s="348"/>
      <c r="D54" s="217" t="s">
        <v>274</v>
      </c>
      <c r="E54" s="278">
        <v>0.025</v>
      </c>
      <c r="F54" s="218" t="s">
        <v>261</v>
      </c>
      <c r="G54" s="217" t="s">
        <v>275</v>
      </c>
      <c r="H54" s="217" t="s">
        <v>276</v>
      </c>
      <c r="I54" s="222">
        <v>658</v>
      </c>
      <c r="J54" s="222" t="s">
        <v>311</v>
      </c>
      <c r="K54" s="224" t="s">
        <v>397</v>
      </c>
      <c r="L54" s="231">
        <v>108</v>
      </c>
      <c r="M54" s="231">
        <v>58</v>
      </c>
      <c r="N54" s="231">
        <v>20</v>
      </c>
      <c r="O54" s="232">
        <v>0</v>
      </c>
      <c r="P54" s="232">
        <v>0</v>
      </c>
      <c r="Q54" s="149" t="s">
        <v>66</v>
      </c>
      <c r="R54" s="149" t="s">
        <v>423</v>
      </c>
      <c r="S54" s="124" t="s">
        <v>424</v>
      </c>
      <c r="T54" s="124"/>
      <c r="U54" s="124"/>
      <c r="V54" s="125"/>
      <c r="W54" s="125"/>
      <c r="X54" s="125"/>
      <c r="Y54" s="66"/>
      <c r="Z54" s="197"/>
      <c r="AA54" s="124" t="str">
        <f>$G$54</f>
        <v>Disminución de requerimientos ciudadanos vencidos asignados al proceso/Alcaldía Local</v>
      </c>
      <c r="AB54" s="142">
        <v>108</v>
      </c>
      <c r="AC54" s="142">
        <v>108</v>
      </c>
      <c r="AD54" s="156">
        <v>1</v>
      </c>
      <c r="AE54" s="119" t="s">
        <v>425</v>
      </c>
      <c r="AF54" s="119" t="s">
        <v>426</v>
      </c>
      <c r="AG54" s="125" t="str">
        <f>$G$54</f>
        <v>Disminución de requerimientos ciudadanos vencidos asignados al proceso/Alcaldía Local</v>
      </c>
      <c r="AH54" s="199">
        <f t="shared" si="4"/>
        <v>58</v>
      </c>
      <c r="AI54" s="199">
        <v>69</v>
      </c>
      <c r="AJ54" s="277">
        <f>+(AC54-AI54)/(AB54-AH54)</f>
        <v>0.78</v>
      </c>
      <c r="AK54" s="247" t="s">
        <v>469</v>
      </c>
      <c r="AL54" s="247"/>
      <c r="AM54" s="125" t="str">
        <f>$G$54</f>
        <v>Disminución de requerimientos ciudadanos vencidos asignados al proceso/Alcaldía Local</v>
      </c>
      <c r="AN54" s="199">
        <f t="shared" si="0"/>
        <v>20</v>
      </c>
      <c r="AO54" s="199"/>
      <c r="AP54" s="200">
        <f t="shared" si="15"/>
        <v>0</v>
      </c>
      <c r="AQ54" s="125"/>
      <c r="AR54" s="125"/>
      <c r="AS54" s="125" t="str">
        <f>$G$54</f>
        <v>Disminución de requerimientos ciudadanos vencidos asignados al proceso/Alcaldía Local</v>
      </c>
      <c r="AT54" s="199">
        <f t="shared" si="1"/>
        <v>0</v>
      </c>
      <c r="AU54" s="199"/>
      <c r="AV54" s="200" t="e">
        <f t="shared" si="16"/>
        <v>#DIV/0!</v>
      </c>
      <c r="AW54" s="201"/>
      <c r="AX54" s="125"/>
      <c r="AY54" s="125" t="str">
        <f>$G$54</f>
        <v>Disminución de requerimientos ciudadanos vencidos asignados al proceso/Alcaldía Local</v>
      </c>
      <c r="AZ54" s="199">
        <f t="shared" si="2"/>
        <v>0</v>
      </c>
      <c r="BA54" s="199"/>
      <c r="BB54" s="200" t="e">
        <f t="shared" si="17"/>
        <v>#DIV/0!</v>
      </c>
      <c r="BC54" s="200" t="e">
        <f t="shared" si="3"/>
        <v>#DIV/0!</v>
      </c>
      <c r="BD54" s="201"/>
    </row>
    <row r="55" spans="1:56" s="202" customFormat="1" ht="294.75" customHeight="1">
      <c r="A55" s="191">
        <v>34</v>
      </c>
      <c r="B55" s="336"/>
      <c r="C55" s="348"/>
      <c r="D55" s="217" t="s">
        <v>277</v>
      </c>
      <c r="E55" s="279">
        <v>0.025</v>
      </c>
      <c r="F55" s="218" t="s">
        <v>261</v>
      </c>
      <c r="G55" s="217" t="s">
        <v>278</v>
      </c>
      <c r="H55" s="217" t="s">
        <v>279</v>
      </c>
      <c r="I55" s="222"/>
      <c r="J55" s="222" t="s">
        <v>77</v>
      </c>
      <c r="K55" s="220" t="s">
        <v>280</v>
      </c>
      <c r="L55" s="221">
        <v>0</v>
      </c>
      <c r="M55" s="221">
        <v>1</v>
      </c>
      <c r="N55" s="221">
        <v>1</v>
      </c>
      <c r="O55" s="221">
        <v>0</v>
      </c>
      <c r="P55" s="221">
        <v>2</v>
      </c>
      <c r="Q55" s="195" t="s">
        <v>66</v>
      </c>
      <c r="R55" s="131" t="s">
        <v>281</v>
      </c>
      <c r="S55" s="131" t="s">
        <v>398</v>
      </c>
      <c r="T55" s="131" t="s">
        <v>399</v>
      </c>
      <c r="U55" s="131" t="s">
        <v>317</v>
      </c>
      <c r="V55" s="125"/>
      <c r="W55" s="125"/>
      <c r="X55" s="125"/>
      <c r="Y55" s="66"/>
      <c r="Z55" s="197"/>
      <c r="AA55" s="124" t="str">
        <f>$G$55</f>
        <v>Buenas practicas y lecciones aprendidas identificadas por proceso o Alcaldía Local en la herramienta de gestión del conocimiento (AGORA)</v>
      </c>
      <c r="AB55" s="142">
        <f t="shared" si="14"/>
        <v>0</v>
      </c>
      <c r="AC55" s="142">
        <v>0</v>
      </c>
      <c r="AD55" s="143" t="s">
        <v>268</v>
      </c>
      <c r="AE55" s="119" t="s">
        <v>269</v>
      </c>
      <c r="AF55" s="119"/>
      <c r="AG55" s="125" t="str">
        <f>$G$55</f>
        <v>Buenas practicas y lecciones aprendidas identificadas por proceso o Alcaldía Local en la herramienta de gestión del conocimiento (AGORA)</v>
      </c>
      <c r="AH55" s="199">
        <f t="shared" si="4"/>
        <v>1</v>
      </c>
      <c r="AI55" s="199">
        <v>1</v>
      </c>
      <c r="AJ55" s="275">
        <v>1</v>
      </c>
      <c r="AK55" s="247" t="s">
        <v>446</v>
      </c>
      <c r="AL55" s="247" t="s">
        <v>281</v>
      </c>
      <c r="AM55" s="125" t="str">
        <f>$G$55</f>
        <v>Buenas practicas y lecciones aprendidas identificadas por proceso o Alcaldía Local en la herramienta de gestión del conocimiento (AGORA)</v>
      </c>
      <c r="AN55" s="199">
        <f t="shared" si="0"/>
        <v>1</v>
      </c>
      <c r="AO55" s="199"/>
      <c r="AP55" s="200">
        <f t="shared" si="15"/>
        <v>0</v>
      </c>
      <c r="AQ55" s="125"/>
      <c r="AR55" s="125"/>
      <c r="AS55" s="125" t="str">
        <f>$G$55</f>
        <v>Buenas practicas y lecciones aprendidas identificadas por proceso o Alcaldía Local en la herramienta de gestión del conocimiento (AGORA)</v>
      </c>
      <c r="AT55" s="199">
        <f t="shared" si="1"/>
        <v>0</v>
      </c>
      <c r="AU55" s="199"/>
      <c r="AV55" s="200" t="e">
        <f t="shared" si="16"/>
        <v>#DIV/0!</v>
      </c>
      <c r="AW55" s="201"/>
      <c r="AX55" s="125"/>
      <c r="AY55" s="125" t="str">
        <f>$G$55</f>
        <v>Buenas practicas y lecciones aprendidas identificadas por proceso o Alcaldía Local en la herramienta de gestión del conocimiento (AGORA)</v>
      </c>
      <c r="AZ55" s="199">
        <f t="shared" si="2"/>
        <v>2</v>
      </c>
      <c r="BA55" s="199"/>
      <c r="BB55" s="200">
        <f t="shared" si="17"/>
        <v>0</v>
      </c>
      <c r="BC55" s="200">
        <f t="shared" si="3"/>
        <v>0</v>
      </c>
      <c r="BD55" s="201"/>
    </row>
    <row r="56" spans="1:56" s="202" customFormat="1" ht="150" customHeight="1" thickBot="1">
      <c r="A56" s="203">
        <v>35</v>
      </c>
      <c r="B56" s="336"/>
      <c r="C56" s="348"/>
      <c r="D56" s="217" t="s">
        <v>282</v>
      </c>
      <c r="E56" s="223">
        <v>0.03</v>
      </c>
      <c r="F56" s="218" t="s">
        <v>261</v>
      </c>
      <c r="G56" s="217" t="s">
        <v>283</v>
      </c>
      <c r="H56" s="217" t="s">
        <v>284</v>
      </c>
      <c r="I56" s="222">
        <v>4039</v>
      </c>
      <c r="J56" s="222" t="s">
        <v>77</v>
      </c>
      <c r="K56" s="220" t="s">
        <v>285</v>
      </c>
      <c r="L56" s="225"/>
      <c r="M56" s="223">
        <v>0.5</v>
      </c>
      <c r="N56" s="221"/>
      <c r="O56" s="223">
        <v>0.5</v>
      </c>
      <c r="P56" s="223">
        <v>1</v>
      </c>
      <c r="Q56" s="195" t="s">
        <v>90</v>
      </c>
      <c r="R56" s="131" t="s">
        <v>400</v>
      </c>
      <c r="S56" s="131" t="s">
        <v>398</v>
      </c>
      <c r="T56" s="131" t="s">
        <v>401</v>
      </c>
      <c r="U56" s="131" t="s">
        <v>317</v>
      </c>
      <c r="V56" s="125"/>
      <c r="W56" s="125"/>
      <c r="X56" s="125"/>
      <c r="Y56" s="66"/>
      <c r="Z56" s="197"/>
      <c r="AA56" s="124" t="str">
        <f>$G$56</f>
        <v>Porcentaje de depuración de las comunicaciones en el aplicatio de gestión documental</v>
      </c>
      <c r="AB56" s="120">
        <f t="shared" si="14"/>
        <v>0</v>
      </c>
      <c r="AC56" s="142">
        <v>0</v>
      </c>
      <c r="AD56" s="143" t="s">
        <v>268</v>
      </c>
      <c r="AE56" s="119" t="s">
        <v>269</v>
      </c>
      <c r="AF56" s="119"/>
      <c r="AG56" s="125" t="str">
        <f>$G$56</f>
        <v>Porcentaje de depuración de las comunicaciones en el aplicatio de gestión documental</v>
      </c>
      <c r="AH56" s="198">
        <f t="shared" si="4"/>
        <v>0.5</v>
      </c>
      <c r="AI56" s="198">
        <v>0.29</v>
      </c>
      <c r="AJ56" s="275">
        <f>AI56/AH56</f>
        <v>0.58</v>
      </c>
      <c r="AK56" s="247" t="s">
        <v>473</v>
      </c>
      <c r="AL56" s="247" t="s">
        <v>463</v>
      </c>
      <c r="AM56" s="125" t="str">
        <f>$G$56</f>
        <v>Porcentaje de depuración de las comunicaciones en el aplicatio de gestión documental</v>
      </c>
      <c r="AN56" s="198">
        <f t="shared" si="0"/>
        <v>0</v>
      </c>
      <c r="AO56" s="199"/>
      <c r="AP56" s="200" t="e">
        <f t="shared" si="15"/>
        <v>#DIV/0!</v>
      </c>
      <c r="AQ56" s="125"/>
      <c r="AR56" s="125"/>
      <c r="AS56" s="125" t="str">
        <f>$G$56</f>
        <v>Porcentaje de depuración de las comunicaciones en el aplicatio de gestión documental</v>
      </c>
      <c r="AT56" s="198">
        <f t="shared" si="1"/>
        <v>0.5</v>
      </c>
      <c r="AU56" s="199"/>
      <c r="AV56" s="200">
        <f t="shared" si="16"/>
        <v>0</v>
      </c>
      <c r="AW56" s="201"/>
      <c r="AX56" s="125"/>
      <c r="AY56" s="125" t="str">
        <f>$G$56</f>
        <v>Porcentaje de depuración de las comunicaciones en el aplicatio de gestión documental</v>
      </c>
      <c r="AZ56" s="198">
        <f t="shared" si="2"/>
        <v>1</v>
      </c>
      <c r="BA56" s="199"/>
      <c r="BB56" s="200">
        <f t="shared" si="17"/>
        <v>0</v>
      </c>
      <c r="BC56" s="200">
        <f t="shared" si="3"/>
        <v>0</v>
      </c>
      <c r="BD56" s="201"/>
    </row>
    <row r="57" spans="1:56" s="202" customFormat="1" ht="206.25" customHeight="1">
      <c r="A57" s="191">
        <v>38</v>
      </c>
      <c r="B57" s="336"/>
      <c r="C57" s="348"/>
      <c r="D57" s="217" t="s">
        <v>474</v>
      </c>
      <c r="E57" s="223">
        <v>0.03</v>
      </c>
      <c r="F57" s="218" t="s">
        <v>261</v>
      </c>
      <c r="G57" s="217" t="s">
        <v>288</v>
      </c>
      <c r="H57" s="217" t="s">
        <v>472</v>
      </c>
      <c r="I57" s="149" t="s">
        <v>256</v>
      </c>
      <c r="J57" s="149" t="s">
        <v>101</v>
      </c>
      <c r="K57" s="220" t="s">
        <v>286</v>
      </c>
      <c r="L57" s="223">
        <v>1</v>
      </c>
      <c r="M57" s="223">
        <v>1</v>
      </c>
      <c r="N57" s="223">
        <v>1</v>
      </c>
      <c r="O57" s="223">
        <v>1</v>
      </c>
      <c r="P57" s="223">
        <v>1</v>
      </c>
      <c r="Q57" s="195" t="s">
        <v>66</v>
      </c>
      <c r="R57" s="131" t="s">
        <v>287</v>
      </c>
      <c r="S57" s="131" t="s">
        <v>402</v>
      </c>
      <c r="T57" s="131" t="s">
        <v>403</v>
      </c>
      <c r="U57" s="131" t="s">
        <v>317</v>
      </c>
      <c r="V57" s="125"/>
      <c r="W57" s="125"/>
      <c r="X57" s="125"/>
      <c r="Y57" s="66"/>
      <c r="Z57" s="197"/>
      <c r="AA57" s="124" t="str">
        <f>$G$57</f>
        <v>Acciones correctivas documentadas y vigentes</v>
      </c>
      <c r="AB57" s="120">
        <f t="shared" si="14"/>
        <v>1</v>
      </c>
      <c r="AC57" s="118">
        <f>0.81*0.5+0.49*0.5</f>
        <v>0.65</v>
      </c>
      <c r="AD57" s="156">
        <v>0.65</v>
      </c>
      <c r="AE57" s="119" t="s">
        <v>289</v>
      </c>
      <c r="AF57" s="119"/>
      <c r="AG57" s="125" t="str">
        <f>$G$57</f>
        <v>Acciones correctivas documentadas y vigentes</v>
      </c>
      <c r="AH57" s="198">
        <f t="shared" si="4"/>
        <v>1</v>
      </c>
      <c r="AI57" s="276">
        <v>0.41</v>
      </c>
      <c r="AJ57" s="276">
        <f>AI57/AH57</f>
        <v>0.41</v>
      </c>
      <c r="AK57" s="247" t="s">
        <v>471</v>
      </c>
      <c r="AL57" s="247" t="s">
        <v>462</v>
      </c>
      <c r="AM57" s="125" t="str">
        <f>$G$57</f>
        <v>Acciones correctivas documentadas y vigentes</v>
      </c>
      <c r="AN57" s="198">
        <f t="shared" si="0"/>
        <v>1</v>
      </c>
      <c r="AO57" s="199"/>
      <c r="AP57" s="200">
        <f t="shared" si="15"/>
        <v>0</v>
      </c>
      <c r="AQ57" s="125"/>
      <c r="AR57" s="125"/>
      <c r="AS57" s="125" t="str">
        <f>$G$57</f>
        <v>Acciones correctivas documentadas y vigentes</v>
      </c>
      <c r="AT57" s="198">
        <f t="shared" si="1"/>
        <v>1</v>
      </c>
      <c r="AU57" s="199"/>
      <c r="AV57" s="200">
        <f t="shared" si="16"/>
        <v>0</v>
      </c>
      <c r="AW57" s="201"/>
      <c r="AX57" s="125"/>
      <c r="AY57" s="125" t="str">
        <f>$G$57</f>
        <v>Acciones correctivas documentadas y vigentes</v>
      </c>
      <c r="AZ57" s="198">
        <f t="shared" si="2"/>
        <v>1</v>
      </c>
      <c r="BA57" s="199"/>
      <c r="BB57" s="200">
        <f t="shared" si="17"/>
        <v>0</v>
      </c>
      <c r="BC57" s="200">
        <f t="shared" si="3"/>
        <v>0</v>
      </c>
      <c r="BD57" s="201"/>
    </row>
    <row r="58" spans="1:56" s="202" customFormat="1" ht="163.5" customHeight="1" thickBot="1">
      <c r="A58" s="203">
        <v>39</v>
      </c>
      <c r="B58" s="336"/>
      <c r="C58" s="349"/>
      <c r="D58" s="217" t="s">
        <v>290</v>
      </c>
      <c r="E58" s="227">
        <v>0.03</v>
      </c>
      <c r="F58" s="218" t="s">
        <v>261</v>
      </c>
      <c r="G58" s="217" t="s">
        <v>291</v>
      </c>
      <c r="H58" s="217" t="s">
        <v>292</v>
      </c>
      <c r="I58" s="222"/>
      <c r="J58" s="222" t="s">
        <v>101</v>
      </c>
      <c r="K58" s="226" t="s">
        <v>404</v>
      </c>
      <c r="L58" s="227">
        <v>1</v>
      </c>
      <c r="M58" s="227">
        <v>1</v>
      </c>
      <c r="N58" s="227">
        <v>1</v>
      </c>
      <c r="O58" s="227">
        <v>1</v>
      </c>
      <c r="P58" s="227">
        <v>1</v>
      </c>
      <c r="Q58" s="228" t="s">
        <v>66</v>
      </c>
      <c r="R58" s="229" t="s">
        <v>405</v>
      </c>
      <c r="S58" s="230" t="s">
        <v>406</v>
      </c>
      <c r="T58" s="230" t="s">
        <v>407</v>
      </c>
      <c r="U58" s="230" t="s">
        <v>317</v>
      </c>
      <c r="V58" s="125"/>
      <c r="W58" s="125"/>
      <c r="X58" s="125"/>
      <c r="Y58" s="66"/>
      <c r="Z58" s="197"/>
      <c r="AA58" s="124" t="str">
        <f>$G$58</f>
        <v>Información publicada según lineamientos de la ley de transparencia 1712 de 2014</v>
      </c>
      <c r="AB58" s="120">
        <f t="shared" si="14"/>
        <v>1</v>
      </c>
      <c r="AC58" s="142">
        <v>0</v>
      </c>
      <c r="AD58" s="143">
        <v>0</v>
      </c>
      <c r="AE58" s="119" t="s">
        <v>293</v>
      </c>
      <c r="AF58" s="119"/>
      <c r="AG58" s="125" t="str">
        <f>$G$58</f>
        <v>Información publicada según lineamientos de la ley de transparencia 1712 de 2014</v>
      </c>
      <c r="AH58" s="198">
        <f t="shared" si="4"/>
        <v>1</v>
      </c>
      <c r="AI58" s="198">
        <v>0.86</v>
      </c>
      <c r="AJ58" s="198">
        <v>0.86</v>
      </c>
      <c r="AK58" s="247" t="s">
        <v>460</v>
      </c>
      <c r="AL58" s="247" t="s">
        <v>461</v>
      </c>
      <c r="AM58" s="125" t="str">
        <f>$G$58</f>
        <v>Información publicada según lineamientos de la ley de transparencia 1712 de 2014</v>
      </c>
      <c r="AN58" s="198">
        <f t="shared" si="0"/>
        <v>1</v>
      </c>
      <c r="AO58" s="199"/>
      <c r="AP58" s="200">
        <f t="shared" si="15"/>
        <v>0</v>
      </c>
      <c r="AQ58" s="125"/>
      <c r="AR58" s="125"/>
      <c r="AS58" s="125" t="str">
        <f>$G$58</f>
        <v>Información publicada según lineamientos de la ley de transparencia 1712 de 2014</v>
      </c>
      <c r="AT58" s="198">
        <f t="shared" si="1"/>
        <v>1</v>
      </c>
      <c r="AU58" s="199"/>
      <c r="AV58" s="200">
        <f t="shared" si="16"/>
        <v>0</v>
      </c>
      <c r="AW58" s="201"/>
      <c r="AX58" s="125"/>
      <c r="AY58" s="125" t="str">
        <f>$G$58</f>
        <v>Información publicada según lineamientos de la ley de transparencia 1712 de 2014</v>
      </c>
      <c r="AZ58" s="198">
        <f t="shared" si="2"/>
        <v>1</v>
      </c>
      <c r="BA58" s="199"/>
      <c r="BB58" s="200">
        <f t="shared" si="17"/>
        <v>0</v>
      </c>
      <c r="BC58" s="200">
        <f t="shared" si="3"/>
        <v>0</v>
      </c>
      <c r="BD58" s="201"/>
    </row>
    <row r="59" spans="1:56" ht="112.5" customHeight="1" thickBot="1">
      <c r="A59" s="74"/>
      <c r="B59" s="360" t="s">
        <v>294</v>
      </c>
      <c r="C59" s="361"/>
      <c r="D59" s="361"/>
      <c r="E59" s="98">
        <f>SUM(E52:E58,E51,E49,E47,E45,E34,E24,E20,E18)</f>
        <v>1</v>
      </c>
      <c r="F59" s="75"/>
      <c r="G59" s="76"/>
      <c r="H59" s="77"/>
      <c r="I59" s="77"/>
      <c r="J59" s="77"/>
      <c r="K59" s="77"/>
      <c r="L59" s="77"/>
      <c r="M59" s="77"/>
      <c r="N59" s="77"/>
      <c r="O59" s="77"/>
      <c r="P59" s="78"/>
      <c r="Q59" s="77"/>
      <c r="R59" s="77"/>
      <c r="S59" s="79"/>
      <c r="T59" s="79"/>
      <c r="U59" s="79"/>
      <c r="V59" s="79"/>
      <c r="W59" s="79"/>
      <c r="X59" s="79"/>
      <c r="Y59" s="79"/>
      <c r="Z59" s="79"/>
      <c r="AA59" s="363" t="s">
        <v>295</v>
      </c>
      <c r="AB59" s="363"/>
      <c r="AC59" s="363"/>
      <c r="AD59" s="112">
        <f>AVERAGE(AD15:AD58)</f>
        <v>0.7855416666666666</v>
      </c>
      <c r="AE59" s="112"/>
      <c r="AF59" s="113"/>
      <c r="AG59" s="364" t="s">
        <v>296</v>
      </c>
      <c r="AH59" s="364"/>
      <c r="AI59" s="364"/>
      <c r="AJ59" s="80">
        <f>AVERAGE(AJ15:AJ58)</f>
        <v>0.7592024118738404</v>
      </c>
      <c r="AK59" s="265"/>
      <c r="AL59" s="266"/>
      <c r="AM59" s="365" t="s">
        <v>297</v>
      </c>
      <c r="AN59" s="365"/>
      <c r="AO59" s="365"/>
      <c r="AP59" s="80" t="e">
        <f>AVERAGE(AP15:AP58)</f>
        <v>#DIV/0!</v>
      </c>
      <c r="AQ59" s="80"/>
      <c r="AR59" s="81"/>
      <c r="AS59" s="366" t="s">
        <v>298</v>
      </c>
      <c r="AT59" s="366"/>
      <c r="AU59" s="366"/>
      <c r="AV59" s="80" t="e">
        <f>AVERAGE(AV15:AV58)</f>
        <v>#DIV/0!</v>
      </c>
      <c r="AW59" s="80"/>
      <c r="AX59" s="350" t="s">
        <v>396</v>
      </c>
      <c r="AY59" s="351"/>
      <c r="AZ59" s="352"/>
      <c r="BA59" s="82" t="e">
        <f>SUM(BC15:BC17,BC19,BC21:BC23,BC25:BC33,BC35:BC44,BC46,BC48:BC48,BC50,BC52:BC58)</f>
        <v>#DIV/0!</v>
      </c>
      <c r="BB59" s="82"/>
      <c r="BC59" s="92"/>
      <c r="BD59" s="83"/>
    </row>
    <row r="60" spans="1:56" ht="15.75" customHeight="1">
      <c r="A60" s="48"/>
      <c r="B60" s="84"/>
      <c r="C60" s="84"/>
      <c r="D60" s="85"/>
      <c r="E60" s="99"/>
      <c r="F60" s="84"/>
      <c r="G60" s="84"/>
      <c r="H60" s="39"/>
      <c r="I60" s="39"/>
      <c r="J60" s="39"/>
      <c r="K60" s="39"/>
      <c r="L60" s="39"/>
      <c r="M60" s="39"/>
      <c r="N60" s="39"/>
      <c r="O60" s="39"/>
      <c r="P60" s="39"/>
      <c r="Q60" s="39"/>
      <c r="R60" s="39"/>
      <c r="S60" s="39"/>
      <c r="T60" s="39"/>
      <c r="U60" s="39"/>
      <c r="V60" s="39"/>
      <c r="W60" s="39"/>
      <c r="X60" s="39"/>
      <c r="Y60" s="39"/>
      <c r="Z60" s="39"/>
      <c r="AA60" s="362"/>
      <c r="AB60" s="362"/>
      <c r="AC60" s="362"/>
      <c r="AD60" s="86"/>
      <c r="AE60" s="87"/>
      <c r="AF60" s="87"/>
      <c r="AG60" s="362"/>
      <c r="AH60" s="362"/>
      <c r="AI60" s="362"/>
      <c r="AJ60" s="86"/>
      <c r="AK60" s="267"/>
      <c r="AL60" s="268"/>
      <c r="AM60" s="362"/>
      <c r="AN60" s="362"/>
      <c r="AO60" s="362"/>
      <c r="AP60" s="86"/>
      <c r="AQ60" s="87"/>
      <c r="AR60" s="87"/>
      <c r="AS60" s="362"/>
      <c r="AT60" s="362"/>
      <c r="AU60" s="362"/>
      <c r="AV60" s="86"/>
      <c r="AW60" s="87"/>
      <c r="AX60" s="87"/>
      <c r="AY60" s="362"/>
      <c r="AZ60" s="362"/>
      <c r="BA60" s="362"/>
      <c r="BB60" s="86"/>
      <c r="BC60" s="86"/>
      <c r="BD60" s="87"/>
    </row>
  </sheetData>
  <sheetProtection/>
  <mergeCells count="69">
    <mergeCell ref="AA60:AC60"/>
    <mergeCell ref="AG60:AI60"/>
    <mergeCell ref="AM60:AO60"/>
    <mergeCell ref="AS60:AU60"/>
    <mergeCell ref="AY60:BA60"/>
    <mergeCell ref="AA59:AC59"/>
    <mergeCell ref="AG59:AI59"/>
    <mergeCell ref="AM59:AO59"/>
    <mergeCell ref="AS59:AU59"/>
    <mergeCell ref="C52:C58"/>
    <mergeCell ref="AX59:AZ59"/>
    <mergeCell ref="AY12:BA12"/>
    <mergeCell ref="BB12:BB13"/>
    <mergeCell ref="BD12:BD13"/>
    <mergeCell ref="C13:C14"/>
    <mergeCell ref="X13:Y13"/>
    <mergeCell ref="AV12:AV13"/>
    <mergeCell ref="AW12:AW13"/>
    <mergeCell ref="B59:D59"/>
    <mergeCell ref="AS12:AU12"/>
    <mergeCell ref="AG12:AI12"/>
    <mergeCell ref="AJ12:AJ13"/>
    <mergeCell ref="AK12:AK13"/>
    <mergeCell ref="AL12:AL13"/>
    <mergeCell ref="AM12:AO12"/>
    <mergeCell ref="B52:B58"/>
    <mergeCell ref="AY10:BD10"/>
    <mergeCell ref="AA11:AF11"/>
    <mergeCell ref="AP12:AP13"/>
    <mergeCell ref="AG11:AL11"/>
    <mergeCell ref="AM11:AR11"/>
    <mergeCell ref="AS11:AX11"/>
    <mergeCell ref="AY11:BD11"/>
    <mergeCell ref="AA12:AC12"/>
    <mergeCell ref="AD12:AD13"/>
    <mergeCell ref="AE12:AE13"/>
    <mergeCell ref="A10:B12"/>
    <mergeCell ref="D10:Z11"/>
    <mergeCell ref="AA10:AF10"/>
    <mergeCell ref="AG10:AL10"/>
    <mergeCell ref="AM10:AR10"/>
    <mergeCell ref="AQ12:AQ13"/>
    <mergeCell ref="AR12:AR13"/>
    <mergeCell ref="AS10:AX10"/>
    <mergeCell ref="D12:S12"/>
    <mergeCell ref="V12:Z12"/>
    <mergeCell ref="AX12:AX13"/>
    <mergeCell ref="D7:S7"/>
    <mergeCell ref="D8:K8"/>
    <mergeCell ref="L8:O8"/>
    <mergeCell ref="AA8:AC8"/>
    <mergeCell ref="AG8:AI8"/>
    <mergeCell ref="AF12:AF13"/>
    <mergeCell ref="AS8:AU8"/>
    <mergeCell ref="AY5:BD5"/>
    <mergeCell ref="AA6:AF6"/>
    <mergeCell ref="AG6:AL6"/>
    <mergeCell ref="AM6:AR6"/>
    <mergeCell ref="AS6:AX6"/>
    <mergeCell ref="AY6:BD6"/>
    <mergeCell ref="AM5:AR5"/>
    <mergeCell ref="AM8:AO8"/>
    <mergeCell ref="AY8:BA8"/>
    <mergeCell ref="A1:Z1"/>
    <mergeCell ref="A2:Z2"/>
    <mergeCell ref="C3:H3"/>
    <mergeCell ref="E4:H4"/>
    <mergeCell ref="E5:H5"/>
    <mergeCell ref="AS5:AX5"/>
  </mergeCells>
  <conditionalFormatting sqref="AD59:AE59 AJ59:AK59 AP59:AQ59 AV59:AW59 BA59:BD59 AD49 BB60:BC60 AJ60 AP60 AV60 AD33:AD47 AD60 AD15:AD31 AJ45 AJ15:AJ34 AJ47:AJ56 BB15:BC58 AP15:AP20 AV15:AV58 AD51:AD58 AP24:AP34 AP38:AP58 AJ38:AJ41">
    <cfRule type="containsText" priority="19" dxfId="2" operator="containsText" text="N/A">
      <formula>NOT(ISERROR(SEARCH("N/A",AD15)))</formula>
    </cfRule>
    <cfRule type="cellIs" priority="20" dxfId="1" operator="between">
      <formula>#REF!</formula>
      <formula>#REF!</formula>
    </cfRule>
    <cfRule type="cellIs" priority="21" dxfId="0" operator="between">
      <formula>#REF!</formula>
      <formula>#REF!</formula>
    </cfRule>
    <cfRule type="cellIs" priority="22" dxfId="16" operator="between">
      <formula>#REF!</formula>
      <formula>#REF!</formula>
    </cfRule>
  </conditionalFormatting>
  <conditionalFormatting sqref="AP60 AV60 BB60:BC60 AJ60 AD60">
    <cfRule type="containsText" priority="23" dxfId="2" operator="containsText" text="N/A">
      <formula>NOT(ISERROR(SEARCH("N/A",AD60)))</formula>
    </cfRule>
    <cfRule type="cellIs" priority="24" dxfId="1" operator="between">
      <formula>$B$11</formula>
      <formula>#REF!</formula>
    </cfRule>
    <cfRule type="cellIs" priority="25" dxfId="0" operator="between">
      <formula>$B$9</formula>
      <formula>#REF!</formula>
    </cfRule>
    <cfRule type="cellIs" priority="26" dxfId="16" operator="between">
      <formula>#REF!</formula>
      <formula>#REF!</formula>
    </cfRule>
  </conditionalFormatting>
  <conditionalFormatting sqref="BB60:BC60 AP60 AV60 AJ60 AD60">
    <cfRule type="containsText" priority="27" dxfId="2" operator="containsText" text="N/A">
      <formula>NOT(ISERROR(SEARCH("N/A",AD60)))</formula>
    </cfRule>
    <cfRule type="cellIs" priority="28" dxfId="1" operator="between">
      <formula>#REF!</formula>
      <formula>#REF!</formula>
    </cfRule>
    <cfRule type="cellIs" priority="29" dxfId="0" operator="between">
      <formula>$B$9</formula>
      <formula>#REF!</formula>
    </cfRule>
    <cfRule type="cellIs" priority="30" dxfId="16" operator="between">
      <formula>#REF!</formula>
      <formula>#REF!</formula>
    </cfRule>
  </conditionalFormatting>
  <conditionalFormatting sqref="AE59">
    <cfRule type="colorScale" priority="18" dxfId="15">
      <colorScale>
        <cfvo type="min" val="0"/>
        <cfvo type="percentile" val="50"/>
        <cfvo type="max"/>
        <color rgb="FFF8696B"/>
        <color rgb="FFFFEB84"/>
        <color rgb="FF63BE7B"/>
      </colorScale>
    </cfRule>
  </conditionalFormatting>
  <conditionalFormatting sqref="AK59">
    <cfRule type="colorScale" priority="17" dxfId="15">
      <colorScale>
        <cfvo type="min" val="0"/>
        <cfvo type="percentile" val="50"/>
        <cfvo type="max"/>
        <color rgb="FFF8696B"/>
        <color rgb="FFFFEB84"/>
        <color rgb="FF63BE7B"/>
      </colorScale>
    </cfRule>
  </conditionalFormatting>
  <conditionalFormatting sqref="AQ59">
    <cfRule type="colorScale" priority="16" dxfId="15">
      <colorScale>
        <cfvo type="min" val="0"/>
        <cfvo type="percentile" val="50"/>
        <cfvo type="max"/>
        <color rgb="FFF8696B"/>
        <color rgb="FFFFEB84"/>
        <color rgb="FF63BE7B"/>
      </colorScale>
    </cfRule>
  </conditionalFormatting>
  <conditionalFormatting sqref="AW59">
    <cfRule type="colorScale" priority="15" dxfId="15">
      <colorScale>
        <cfvo type="min" val="0"/>
        <cfvo type="percentile" val="50"/>
        <cfvo type="max"/>
        <color rgb="FFF8696B"/>
        <color rgb="FFFFEB84"/>
        <color rgb="FF63BE7B"/>
      </colorScale>
    </cfRule>
  </conditionalFormatting>
  <conditionalFormatting sqref="BB59:BC59">
    <cfRule type="colorScale" priority="14" dxfId="15">
      <colorScale>
        <cfvo type="min" val="0"/>
        <cfvo type="percentile" val="50"/>
        <cfvo type="max"/>
        <color rgb="FFF8696B"/>
        <color rgb="FFFFEB84"/>
        <color rgb="FF63BE7B"/>
      </colorScale>
    </cfRule>
  </conditionalFormatting>
  <conditionalFormatting sqref="AD59">
    <cfRule type="colorScale" priority="13" dxfId="15">
      <colorScale>
        <cfvo type="min" val="0"/>
        <cfvo type="percentile" val="50"/>
        <cfvo type="max"/>
        <color rgb="FFF8696B"/>
        <color rgb="FFFFEB84"/>
        <color rgb="FF63BE7B"/>
      </colorScale>
    </cfRule>
  </conditionalFormatting>
  <conditionalFormatting sqref="AJ59">
    <cfRule type="colorScale" priority="12" dxfId="15">
      <colorScale>
        <cfvo type="min" val="0"/>
        <cfvo type="percentile" val="50"/>
        <cfvo type="max"/>
        <color rgb="FFF8696B"/>
        <color rgb="FFFFEB84"/>
        <color rgb="FF63BE7B"/>
      </colorScale>
    </cfRule>
  </conditionalFormatting>
  <conditionalFormatting sqref="AP59">
    <cfRule type="colorScale" priority="11" dxfId="15">
      <colorScale>
        <cfvo type="min" val="0"/>
        <cfvo type="percentile" val="50"/>
        <cfvo type="max"/>
        <color rgb="FFF8696B"/>
        <color rgb="FFFFEB84"/>
        <color rgb="FF63BE7B"/>
      </colorScale>
    </cfRule>
  </conditionalFormatting>
  <conditionalFormatting sqref="AV59">
    <cfRule type="colorScale" priority="10" dxfId="15">
      <colorScale>
        <cfvo type="min" val="0"/>
        <cfvo type="percentile" val="50"/>
        <cfvo type="max"/>
        <color rgb="FFF8696B"/>
        <color rgb="FFFFEB84"/>
        <color rgb="FF63BE7B"/>
      </colorScale>
    </cfRule>
  </conditionalFormatting>
  <conditionalFormatting sqref="BA59">
    <cfRule type="colorScale" priority="9" dxfId="15">
      <colorScale>
        <cfvo type="min" val="0"/>
        <cfvo type="percentile" val="50"/>
        <cfvo type="max"/>
        <color rgb="FF63BE7B"/>
        <color rgb="FFFFEB84"/>
        <color rgb="FFF8696B"/>
      </colorScale>
    </cfRule>
  </conditionalFormatting>
  <conditionalFormatting sqref="AV59">
    <cfRule type="iconSet" priority="31" dxfId="15">
      <iconSet iconSet="4Arrows">
        <cfvo type="percent" val="0"/>
        <cfvo type="percent" val="25"/>
        <cfvo type="percent" val="50"/>
        <cfvo type="percent" val="75"/>
      </iconSet>
    </cfRule>
  </conditionalFormatting>
  <conditionalFormatting sqref="BA59">
    <cfRule type="colorScale" priority="32" dxfId="15">
      <colorScale>
        <cfvo type="num" val="0.45"/>
        <cfvo type="percent" val="0.65"/>
        <cfvo type="percent" val="100"/>
        <color rgb="FFF8696B"/>
        <color rgb="FFFFEB84"/>
        <color rgb="FF63BE7B"/>
      </colorScale>
    </cfRule>
  </conditionalFormatting>
  <conditionalFormatting sqref="AP21:AP23">
    <cfRule type="containsText" priority="5" dxfId="2" operator="containsText" text="N/A">
      <formula>NOT(ISERROR(SEARCH("N/A",AP21)))</formula>
    </cfRule>
    <cfRule type="cellIs" priority="6" dxfId="1" operator="between">
      <formula>#REF!</formula>
      <formula>#REF!</formula>
    </cfRule>
    <cfRule type="cellIs" priority="7" dxfId="0" operator="between">
      <formula>#REF!</formula>
      <formula>#REF!</formula>
    </cfRule>
    <cfRule type="cellIs" priority="8" dxfId="16" operator="between">
      <formula>#REF!</formula>
      <formula>#REF!</formula>
    </cfRule>
  </conditionalFormatting>
  <conditionalFormatting sqref="AJ35:AJ37 AP35:AP37">
    <cfRule type="containsText" priority="1" dxfId="2" operator="containsText" text="N/A">
      <formula>NOT(ISERROR(SEARCH("N/A",AJ35)))</formula>
    </cfRule>
    <cfRule type="cellIs" priority="2" dxfId="1" operator="between">
      <formula>#REF!</formula>
      <formula>#REF!</formula>
    </cfRule>
    <cfRule type="cellIs" priority="3" dxfId="0" operator="between">
      <formula>#REF!</formula>
      <formula>#REF!</formula>
    </cfRule>
    <cfRule type="cellIs" priority="4" dxfId="16" operator="between">
      <formula>#REF!</formula>
      <formula>#REF!</formula>
    </cfRule>
  </conditionalFormatting>
  <dataValidations count="8">
    <dataValidation type="list" allowBlank="1" showInputMessage="1" showErrorMessage="1" sqref="J15:J17 J19:J58">
      <formula1>PROGRAMACION</formula1>
    </dataValidation>
    <dataValidation type="list" allowBlank="1" showInputMessage="1" showErrorMessage="1" promptTitle="Cualquier contenido" error="Escriba un texto " sqref="F58 F15:F56">
      <formula1>META2</formula1>
    </dataValidation>
    <dataValidation type="list" allowBlank="1" showInputMessage="1" showErrorMessage="1" sqref="B5">
      <formula1>LIDERPROCESO</formula1>
    </dataValidation>
    <dataValidation type="list" allowBlank="1" showInputMessage="1" showErrorMessage="1" sqref="B4">
      <formula1>DEPENDENCIA</formula1>
    </dataValidation>
    <dataValidation type="list" allowBlank="1" showInputMessage="1" showErrorMessage="1" sqref="U15:U58">
      <formula1>CONTRALORIA</formula1>
    </dataValidation>
    <dataValidation type="list" allowBlank="1" showInputMessage="1" showErrorMessage="1" sqref="W15:W58">
      <formula1>RUBROS</formula1>
    </dataValidation>
    <dataValidation type="list" allowBlank="1" showInputMessage="1" showErrorMessage="1" sqref="V15:V58">
      <formula1>FUENTE</formula1>
    </dataValidation>
    <dataValidation type="list" allowBlank="1" showInputMessage="1" showErrorMessage="1" sqref="Q15:Q58">
      <formula1>INDICADOR</formula1>
    </dataValidation>
  </dataValidation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Oscar Alfonso Camacho Galvis</cp:lastModifiedBy>
  <dcterms:created xsi:type="dcterms:W3CDTF">2016-04-29T15:58:00Z</dcterms:created>
  <dcterms:modified xsi:type="dcterms:W3CDTF">2018-10-24T20:50:13Z</dcterms:modified>
  <cp:category/>
  <cp:version/>
  <cp:contentType/>
  <cp:contentStatus/>
</cp:coreProperties>
</file>